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eend\OneDrive\Desktop\Documents\PMU\RCC REFURBISHMENT\Bidding Document\"/>
    </mc:Choice>
  </mc:AlternateContent>
  <bookViews>
    <workbookView xWindow="0" yWindow="0" windowWidth="23040" windowHeight="9192" tabRatio="881" firstSheet="2" activeTab="5"/>
  </bookViews>
  <sheets>
    <sheet name="INSTRUCTIONS" sheetId="1" r:id="rId1"/>
    <sheet name=" PRELIMINARIES - BILL NR 1" sheetId="2" r:id="rId2"/>
    <sheet name="EXTENSION - BILL NR 2" sheetId="3" r:id="rId3"/>
    <sheet name="RENOVATION OF EXTG - BILL NR 3 " sheetId="4" r:id="rId4"/>
    <sheet name="GATE HOUSE - BILL NR 4" sheetId="5" r:id="rId5"/>
    <sheet name="EXT WORK - BILL NR 5" sheetId="6" r:id="rId6"/>
    <sheet name="ADDENDUM - BILL NR 6" sheetId="8" r:id="rId7"/>
    <sheet name="GEN SUM" sheetId="7" r:id="rId8"/>
  </sheets>
  <definedNames>
    <definedName name="_xlnm.Print_Area" localSheetId="1">' PRELIMINARIES - BILL NR 1'!$A$1:$E$158</definedName>
    <definedName name="_xlnm.Print_Area" localSheetId="5">'EXT WORK - BILL NR 5'!$A$1:$F$382</definedName>
    <definedName name="_xlnm.Print_Area" localSheetId="2">'EXTENSION - BILL NR 2'!$A$1:$F$1627</definedName>
    <definedName name="_xlnm.Print_Area" localSheetId="4">'GATE HOUSE - BILL NR 4'!$A$1:$F$768</definedName>
    <definedName name="_xlnm.Print_Area" localSheetId="7">'GEN SUM'!$A$1:$F$42</definedName>
    <definedName name="_xlnm.Print_Area" localSheetId="0">INSTRUCTIONS!$A$1:$E$331</definedName>
    <definedName name="_xlnm.Print_Area" localSheetId="3">'RENOVATION OF EXTG - BILL NR 3 '!$A$1:$F$852</definedName>
    <definedName name="_xlnm.Print_Titles" localSheetId="3">'RENOVATION OF EXTG - BILL NR 3 '!$1:$1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7" l="1"/>
  <c r="F135" i="8" l="1"/>
  <c r="F117" i="8"/>
  <c r="F114" i="8"/>
  <c r="F17" i="7"/>
  <c r="F21" i="7" s="1"/>
  <c r="F90" i="8"/>
  <c r="F85" i="8"/>
  <c r="F83" i="8"/>
  <c r="F77" i="8"/>
  <c r="F48" i="8"/>
  <c r="F107" i="8"/>
  <c r="E138" i="2" l="1"/>
  <c r="E154" i="2" s="1"/>
  <c r="E124" i="2"/>
  <c r="E152" i="2" s="1"/>
  <c r="E101" i="2"/>
  <c r="E150" i="2" s="1"/>
  <c r="E77" i="2"/>
  <c r="E148" i="2" s="1"/>
  <c r="E55" i="2"/>
  <c r="E146" i="2" s="1"/>
  <c r="E28" i="2"/>
  <c r="E144" i="2" s="1"/>
  <c r="F14" i="7"/>
  <c r="F12" i="7"/>
  <c r="F10" i="7"/>
  <c r="F8" i="7"/>
  <c r="B81" i="8"/>
  <c r="C77" i="8"/>
  <c r="C26" i="8"/>
  <c r="E157" i="2" l="1"/>
  <c r="F6" i="7" s="1"/>
  <c r="F16" i="7" s="1"/>
  <c r="F132" i="3"/>
  <c r="F136" i="3"/>
  <c r="F24" i="7"/>
  <c r="F9" i="6"/>
  <c r="F11" i="6"/>
  <c r="F21" i="6"/>
  <c r="C25" i="6"/>
  <c r="F25" i="6"/>
  <c r="F27" i="6"/>
  <c r="C31" i="6"/>
  <c r="F31" i="6"/>
  <c r="F45" i="6"/>
  <c r="F47" i="6"/>
  <c r="F49" i="6"/>
  <c r="F124" i="6"/>
  <c r="C55" i="6"/>
  <c r="F55" i="6"/>
  <c r="C57" i="6"/>
  <c r="F57" i="6"/>
  <c r="F63" i="6"/>
  <c r="C65" i="6"/>
  <c r="F65" i="6"/>
  <c r="F73" i="6"/>
  <c r="F76" i="6"/>
  <c r="F126" i="6"/>
  <c r="F88" i="6"/>
  <c r="F91" i="6"/>
  <c r="C93" i="6"/>
  <c r="F93" i="6"/>
  <c r="C95" i="6"/>
  <c r="F95" i="6"/>
  <c r="C97" i="6"/>
  <c r="F97" i="6"/>
  <c r="F99" i="6"/>
  <c r="C109" i="6"/>
  <c r="F109" i="6"/>
  <c r="F115" i="6"/>
  <c r="F117" i="6"/>
  <c r="F119" i="6"/>
  <c r="F128" i="6"/>
  <c r="F130" i="6"/>
  <c r="F355" i="6"/>
  <c r="F139" i="6"/>
  <c r="F150" i="6"/>
  <c r="F152" i="6"/>
  <c r="F154" i="6"/>
  <c r="F358" i="6"/>
  <c r="C166" i="6"/>
  <c r="F166" i="6"/>
  <c r="F170" i="6"/>
  <c r="F172" i="6"/>
  <c r="F174" i="6"/>
  <c r="F178" i="6"/>
  <c r="F180" i="6"/>
  <c r="F182" i="6"/>
  <c r="F185" i="6"/>
  <c r="F361" i="6"/>
  <c r="F195" i="6"/>
  <c r="F203" i="6"/>
  <c r="F209" i="6"/>
  <c r="F215" i="6"/>
  <c r="F250" i="6"/>
  <c r="F223" i="6"/>
  <c r="F225" i="6"/>
  <c r="F227" i="6"/>
  <c r="F229" i="6"/>
  <c r="F231" i="6"/>
  <c r="F233" i="6"/>
  <c r="F236" i="6"/>
  <c r="F252" i="6"/>
  <c r="F240" i="6"/>
  <c r="F244" i="6"/>
  <c r="F254" i="6"/>
  <c r="F257" i="6"/>
  <c r="F364" i="6"/>
  <c r="F265" i="6"/>
  <c r="F273" i="6"/>
  <c r="F275" i="6"/>
  <c r="F277" i="6"/>
  <c r="F279" i="6"/>
  <c r="F285" i="6"/>
  <c r="F345" i="6"/>
  <c r="F291" i="6"/>
  <c r="F293" i="6"/>
  <c r="F299" i="6"/>
  <c r="F305" i="6"/>
  <c r="F311" i="6"/>
  <c r="F313" i="6"/>
  <c r="F347" i="6"/>
  <c r="F317" i="6"/>
  <c r="F319" i="6"/>
  <c r="C325" i="6"/>
  <c r="F325" i="6"/>
  <c r="F333" i="6"/>
  <c r="F335" i="6"/>
  <c r="F337" i="6"/>
  <c r="F339" i="6"/>
  <c r="F349" i="6"/>
  <c r="F351" i="6"/>
  <c r="F367" i="6"/>
  <c r="F382" i="6"/>
  <c r="B364" i="6"/>
  <c r="B361" i="6"/>
  <c r="C154" i="6"/>
  <c r="C185" i="6"/>
  <c r="C257" i="6"/>
  <c r="B248" i="6"/>
  <c r="C244" i="6"/>
  <c r="B123" i="6"/>
  <c r="F23" i="5"/>
  <c r="F27" i="5"/>
  <c r="F31" i="5"/>
  <c r="F34" i="5"/>
  <c r="F120" i="5"/>
  <c r="F40" i="5"/>
  <c r="F46" i="5"/>
  <c r="F52" i="5"/>
  <c r="F56" i="5"/>
  <c r="F66" i="5"/>
  <c r="F72" i="5"/>
  <c r="F74" i="5"/>
  <c r="F122" i="5"/>
  <c r="F78" i="5"/>
  <c r="F86" i="5"/>
  <c r="F92" i="5"/>
  <c r="F102" i="5"/>
  <c r="C112" i="5"/>
  <c r="F112" i="5"/>
  <c r="F114" i="5"/>
  <c r="F124" i="5"/>
  <c r="F126" i="5"/>
  <c r="F735" i="5"/>
  <c r="F146" i="5"/>
  <c r="F150" i="5"/>
  <c r="F158" i="5"/>
  <c r="F161" i="5"/>
  <c r="F163" i="5"/>
  <c r="F229" i="5"/>
  <c r="F173" i="5"/>
  <c r="F175" i="5"/>
  <c r="F181" i="5"/>
  <c r="F183" i="5"/>
  <c r="F195" i="5"/>
  <c r="F197" i="5"/>
  <c r="F201" i="5"/>
  <c r="F205" i="5"/>
  <c r="F207" i="5"/>
  <c r="F231" i="5"/>
  <c r="F217" i="5"/>
  <c r="F221" i="5"/>
  <c r="F224" i="5"/>
  <c r="F233" i="5"/>
  <c r="F235" i="5"/>
  <c r="F738" i="5"/>
  <c r="F255" i="5"/>
  <c r="F263" i="5"/>
  <c r="F273" i="5"/>
  <c r="F277" i="5"/>
  <c r="F279" i="5"/>
  <c r="F308" i="5"/>
  <c r="F289" i="5"/>
  <c r="F301" i="5"/>
  <c r="F310" i="5"/>
  <c r="F315" i="5"/>
  <c r="F741" i="5"/>
  <c r="F332" i="5"/>
  <c r="F334" i="5"/>
  <c r="F340" i="5"/>
  <c r="F377" i="5"/>
  <c r="C348" i="5"/>
  <c r="F348" i="5"/>
  <c r="C350" i="5"/>
  <c r="F350" i="5"/>
  <c r="F360" i="5"/>
  <c r="F368" i="5"/>
  <c r="F370" i="5"/>
  <c r="F379" i="5"/>
  <c r="F385" i="5"/>
  <c r="F744" i="5"/>
  <c r="F401" i="5"/>
  <c r="F403" i="5"/>
  <c r="C405" i="5"/>
  <c r="F405" i="5"/>
  <c r="F407" i="5"/>
  <c r="C411" i="5"/>
  <c r="F411" i="5"/>
  <c r="F414" i="5"/>
  <c r="F425" i="5"/>
  <c r="F416" i="5"/>
  <c r="F419" i="5"/>
  <c r="F427" i="5"/>
  <c r="F433" i="5"/>
  <c r="F747" i="5"/>
  <c r="F556" i="5"/>
  <c r="C466" i="5"/>
  <c r="F466" i="5"/>
  <c r="F472" i="5"/>
  <c r="F480" i="5"/>
  <c r="F482" i="5"/>
  <c r="F488" i="5"/>
  <c r="F490" i="5"/>
  <c r="F558" i="5"/>
  <c r="F492" i="5"/>
  <c r="F494" i="5"/>
  <c r="F498" i="5"/>
  <c r="F500" i="5"/>
  <c r="F506" i="5"/>
  <c r="F508" i="5"/>
  <c r="F516" i="5"/>
  <c r="F518" i="5"/>
  <c r="F522" i="5"/>
  <c r="F560" i="5"/>
  <c r="F526" i="5"/>
  <c r="F530" i="5"/>
  <c r="F532" i="5"/>
  <c r="F540" i="5"/>
  <c r="F544" i="5"/>
  <c r="F548" i="5"/>
  <c r="F550" i="5"/>
  <c r="F562" i="5"/>
  <c r="F566" i="5"/>
  <c r="F750" i="5"/>
  <c r="F585" i="5"/>
  <c r="F608" i="5"/>
  <c r="F753" i="5"/>
  <c r="F628" i="5"/>
  <c r="F630" i="5"/>
  <c r="F638" i="5"/>
  <c r="F640" i="5"/>
  <c r="F644" i="5"/>
  <c r="F756" i="5"/>
  <c r="F668" i="5"/>
  <c r="F676" i="5"/>
  <c r="F680" i="5"/>
  <c r="F683" i="5"/>
  <c r="F759" i="5"/>
  <c r="F703" i="5"/>
  <c r="C709" i="5"/>
  <c r="F709" i="5"/>
  <c r="C711" i="5"/>
  <c r="F711" i="5"/>
  <c r="C721" i="5"/>
  <c r="F721" i="5"/>
  <c r="C723" i="5"/>
  <c r="F723" i="5"/>
  <c r="F728" i="5"/>
  <c r="F762" i="5"/>
  <c r="F768" i="5"/>
  <c r="C235" i="5"/>
  <c r="C315" i="5"/>
  <c r="C566" i="5"/>
  <c r="C608" i="5"/>
  <c r="C644" i="5"/>
  <c r="C683" i="5"/>
  <c r="C728" i="5"/>
  <c r="F462" i="5"/>
  <c r="C385" i="5"/>
  <c r="C433" i="5"/>
  <c r="B423" i="5"/>
  <c r="F17" i="4"/>
  <c r="F19" i="4"/>
  <c r="F21" i="4"/>
  <c r="F23" i="4"/>
  <c r="F25" i="4"/>
  <c r="F27" i="4"/>
  <c r="F29" i="4"/>
  <c r="F31" i="4"/>
  <c r="F814" i="4"/>
  <c r="F51" i="4"/>
  <c r="F55" i="4"/>
  <c r="F59" i="4"/>
  <c r="F65" i="4"/>
  <c r="F71" i="4"/>
  <c r="F73" i="4"/>
  <c r="F196" i="4"/>
  <c r="F79" i="4"/>
  <c r="F83" i="4"/>
  <c r="F93" i="4"/>
  <c r="F99" i="4"/>
  <c r="F105" i="4"/>
  <c r="F109" i="4"/>
  <c r="F113" i="4"/>
  <c r="F115" i="4"/>
  <c r="F198" i="4"/>
  <c r="F119" i="4"/>
  <c r="F127" i="4"/>
  <c r="F131" i="4"/>
  <c r="F139" i="4"/>
  <c r="F149" i="4"/>
  <c r="F153" i="4"/>
  <c r="F157" i="4"/>
  <c r="F159" i="4"/>
  <c r="F200" i="4"/>
  <c r="F165" i="4"/>
  <c r="F171" i="4"/>
  <c r="F180" i="4"/>
  <c r="F184" i="4"/>
  <c r="F186" i="4"/>
  <c r="F190" i="4"/>
  <c r="F202" i="4"/>
  <c r="F206" i="4"/>
  <c r="F817" i="4"/>
  <c r="F226" i="4"/>
  <c r="F234" i="4"/>
  <c r="F244" i="4"/>
  <c r="F250" i="4"/>
  <c r="F252" i="4"/>
  <c r="F820" i="4"/>
  <c r="F269" i="4"/>
  <c r="F273" i="4"/>
  <c r="F277" i="4"/>
  <c r="F279" i="4"/>
  <c r="F822" i="4"/>
  <c r="F345" i="4"/>
  <c r="F353" i="4"/>
  <c r="F363" i="4"/>
  <c r="F366" i="4"/>
  <c r="F398" i="4"/>
  <c r="F372" i="4"/>
  <c r="F382" i="4"/>
  <c r="F390" i="4"/>
  <c r="F400" i="4"/>
  <c r="F402" i="4"/>
  <c r="F825" i="4"/>
  <c r="F417" i="4"/>
  <c r="F419" i="4"/>
  <c r="F421" i="4"/>
  <c r="F423" i="4"/>
  <c r="F425" i="4"/>
  <c r="F433" i="4"/>
  <c r="F437" i="4"/>
  <c r="F442" i="4"/>
  <c r="F481" i="4"/>
  <c r="F444" i="4"/>
  <c r="F446" i="4"/>
  <c r="F448" i="4"/>
  <c r="F450" i="4"/>
  <c r="F460" i="4"/>
  <c r="F462" i="4"/>
  <c r="F468" i="4"/>
  <c r="F470" i="4"/>
  <c r="F472" i="4"/>
  <c r="F474" i="4"/>
  <c r="F483" i="4"/>
  <c r="F489" i="4"/>
  <c r="F828" i="4"/>
  <c r="F521" i="4"/>
  <c r="F523" i="4"/>
  <c r="F517" i="4"/>
  <c r="F519" i="4"/>
  <c r="F525" i="4"/>
  <c r="F507" i="4"/>
  <c r="F509" i="4"/>
  <c r="F515" i="4"/>
  <c r="F531" i="4"/>
  <c r="F533" i="4"/>
  <c r="F535" i="4"/>
  <c r="F831" i="4"/>
  <c r="F552" i="4"/>
  <c r="F834" i="4"/>
  <c r="F579" i="4"/>
  <c r="F837" i="4"/>
  <c r="F597" i="4"/>
  <c r="F601" i="4"/>
  <c r="F608" i="4"/>
  <c r="F642" i="4"/>
  <c r="F613" i="4"/>
  <c r="F621" i="4"/>
  <c r="F627" i="4"/>
  <c r="F631" i="4"/>
  <c r="F636" i="4"/>
  <c r="F644" i="4"/>
  <c r="F649" i="4"/>
  <c r="F840" i="4"/>
  <c r="F669" i="4"/>
  <c r="F671" i="4"/>
  <c r="F679" i="4"/>
  <c r="F681" i="4"/>
  <c r="E687" i="4"/>
  <c r="F687" i="4"/>
  <c r="F694" i="4"/>
  <c r="F721" i="4"/>
  <c r="F703" i="4"/>
  <c r="F705" i="4"/>
  <c r="F715" i="4"/>
  <c r="F723" i="4"/>
  <c r="F729" i="4"/>
  <c r="F843" i="4"/>
  <c r="F749" i="4"/>
  <c r="F765" i="4"/>
  <c r="F846" i="4"/>
  <c r="F785" i="4"/>
  <c r="C791" i="4"/>
  <c r="F791" i="4"/>
  <c r="F793" i="4"/>
  <c r="F807" i="4"/>
  <c r="F849" i="4"/>
  <c r="F852" i="4"/>
  <c r="C206" i="4"/>
  <c r="C252" i="4"/>
  <c r="C489" i="4"/>
  <c r="C535" i="4"/>
  <c r="C552" i="4"/>
  <c r="C579" i="4"/>
  <c r="C649" i="4"/>
  <c r="C729" i="4"/>
  <c r="C765" i="4"/>
  <c r="C807" i="4"/>
  <c r="B719" i="4"/>
  <c r="B640" i="4"/>
  <c r="C636" i="4"/>
  <c r="C325" i="4"/>
  <c r="C402" i="4"/>
  <c r="F319" i="4"/>
  <c r="F289" i="4"/>
  <c r="F293" i="4"/>
  <c r="C303" i="4"/>
  <c r="F303" i="4"/>
  <c r="C311" i="4"/>
  <c r="F311" i="4"/>
  <c r="F313" i="4"/>
  <c r="F321" i="4"/>
  <c r="F325" i="4"/>
  <c r="C279" i="4"/>
  <c r="F23" i="3"/>
  <c r="F27" i="3"/>
  <c r="F31" i="3"/>
  <c r="F35" i="3"/>
  <c r="F41" i="3"/>
  <c r="F44" i="3"/>
  <c r="F196" i="3"/>
  <c r="F50" i="3"/>
  <c r="F56" i="3"/>
  <c r="F60" i="3"/>
  <c r="F70" i="3"/>
  <c r="F72" i="3"/>
  <c r="F198" i="3"/>
  <c r="F78" i="3"/>
  <c r="F84" i="3"/>
  <c r="F88" i="3"/>
  <c r="F92" i="3"/>
  <c r="F96" i="3"/>
  <c r="F104" i="3"/>
  <c r="F108" i="3"/>
  <c r="F112" i="3"/>
  <c r="F116" i="3"/>
  <c r="F118" i="3"/>
  <c r="F200" i="3"/>
  <c r="F128" i="3"/>
  <c r="F138" i="3"/>
  <c r="F140" i="3"/>
  <c r="F146" i="3"/>
  <c r="F150" i="3"/>
  <c r="F156" i="3"/>
  <c r="F158" i="3"/>
  <c r="F202" i="3"/>
  <c r="F168" i="3"/>
  <c r="C178" i="3"/>
  <c r="F178" i="3"/>
  <c r="F184" i="3"/>
  <c r="F190" i="3"/>
  <c r="F204" i="3"/>
  <c r="F206" i="3"/>
  <c r="F1589" i="3"/>
  <c r="E226" i="3"/>
  <c r="F226" i="3"/>
  <c r="E230" i="3"/>
  <c r="F230" i="3"/>
  <c r="E234" i="3"/>
  <c r="F234" i="3"/>
  <c r="F242" i="3"/>
  <c r="E246" i="3"/>
  <c r="F246" i="3"/>
  <c r="F248" i="3"/>
  <c r="F301" i="3"/>
  <c r="E252" i="3"/>
  <c r="F252" i="3"/>
  <c r="E256" i="3"/>
  <c r="F256" i="3"/>
  <c r="E266" i="3"/>
  <c r="F266" i="3"/>
  <c r="E270" i="3"/>
  <c r="F270" i="3"/>
  <c r="E272" i="3"/>
  <c r="C272" i="3"/>
  <c r="F272" i="3"/>
  <c r="E276" i="3"/>
  <c r="F276" i="3"/>
  <c r="E278" i="3"/>
  <c r="F278" i="3"/>
  <c r="E280" i="3"/>
  <c r="F280" i="3"/>
  <c r="E282" i="3"/>
  <c r="F282" i="3"/>
  <c r="E288" i="3"/>
  <c r="F288" i="3"/>
  <c r="E290" i="3"/>
  <c r="C290" i="3"/>
  <c r="F290" i="3"/>
  <c r="F294" i="3"/>
  <c r="F296" i="3"/>
  <c r="F303" i="3"/>
  <c r="F307" i="3"/>
  <c r="F1592" i="3"/>
  <c r="E327" i="3"/>
  <c r="C327" i="3"/>
  <c r="F327" i="3"/>
  <c r="E331" i="3"/>
  <c r="C331" i="3"/>
  <c r="F331" i="3"/>
  <c r="E335" i="3"/>
  <c r="C335" i="3"/>
  <c r="F335" i="3"/>
  <c r="E339" i="3"/>
  <c r="C339" i="3"/>
  <c r="F339" i="3"/>
  <c r="F343" i="3"/>
  <c r="F499" i="3"/>
  <c r="E351" i="3"/>
  <c r="C351" i="3"/>
  <c r="F351" i="3"/>
  <c r="E355" i="3"/>
  <c r="C355" i="3"/>
  <c r="F355" i="3"/>
  <c r="C359" i="3"/>
  <c r="F359" i="3"/>
  <c r="C363" i="3"/>
  <c r="F363" i="3"/>
  <c r="C367" i="3"/>
  <c r="F367" i="3"/>
  <c r="C371" i="3"/>
  <c r="F371" i="3"/>
  <c r="E381" i="3"/>
  <c r="F381" i="3"/>
  <c r="E385" i="3"/>
  <c r="F385" i="3"/>
  <c r="E391" i="3"/>
  <c r="F391" i="3"/>
  <c r="F395" i="3"/>
  <c r="F501" i="3"/>
  <c r="C399" i="3"/>
  <c r="F399" i="3"/>
  <c r="C407" i="3"/>
  <c r="F407" i="3"/>
  <c r="F411" i="3"/>
  <c r="C415" i="3"/>
  <c r="F415" i="3"/>
  <c r="F419" i="3"/>
  <c r="C429" i="3"/>
  <c r="F429" i="3"/>
  <c r="C433" i="3"/>
  <c r="F433" i="3"/>
  <c r="C437" i="3"/>
  <c r="F437" i="3"/>
  <c r="C441" i="3"/>
  <c r="F441" i="3"/>
  <c r="F443" i="3"/>
  <c r="F503" i="3"/>
  <c r="C453" i="3"/>
  <c r="F453" i="3"/>
  <c r="E457" i="3"/>
  <c r="C457" i="3"/>
  <c r="F457" i="3"/>
  <c r="C461" i="3"/>
  <c r="F461" i="3"/>
  <c r="C467" i="3"/>
  <c r="F467" i="3"/>
  <c r="E471" i="3"/>
  <c r="C471" i="3"/>
  <c r="F471" i="3"/>
  <c r="C475" i="3"/>
  <c r="F475" i="3"/>
  <c r="C483" i="3"/>
  <c r="F483" i="3"/>
  <c r="C487" i="3"/>
  <c r="F487" i="3"/>
  <c r="C491" i="3"/>
  <c r="F491" i="3"/>
  <c r="F493" i="3"/>
  <c r="F505" i="3"/>
  <c r="F510" i="3"/>
  <c r="F1595" i="3"/>
  <c r="E528" i="3"/>
  <c r="C528" i="3"/>
  <c r="F528" i="3"/>
  <c r="E530" i="3"/>
  <c r="F530" i="3"/>
  <c r="E532" i="3"/>
  <c r="F532" i="3"/>
  <c r="E538" i="3"/>
  <c r="C538" i="3"/>
  <c r="F538" i="3"/>
  <c r="E540" i="3"/>
  <c r="F540" i="3"/>
  <c r="F544" i="3"/>
  <c r="F546" i="3"/>
  <c r="E554" i="3"/>
  <c r="C554" i="3"/>
  <c r="F554" i="3"/>
  <c r="E558" i="3"/>
  <c r="F558" i="3"/>
  <c r="F561" i="3"/>
  <c r="F650" i="3"/>
  <c r="E567" i="3"/>
  <c r="C567" i="3"/>
  <c r="F567" i="3"/>
  <c r="F577" i="3"/>
  <c r="F579" i="3"/>
  <c r="E581" i="3"/>
  <c r="C581" i="3"/>
  <c r="F581" i="3"/>
  <c r="E583" i="3"/>
  <c r="C583" i="3"/>
  <c r="F583" i="3"/>
  <c r="F585" i="3"/>
  <c r="C587" i="3"/>
  <c r="F587" i="3"/>
  <c r="F595" i="3"/>
  <c r="E599" i="3"/>
  <c r="F599" i="3"/>
  <c r="F601" i="3"/>
  <c r="F652" i="3"/>
  <c r="F605" i="3"/>
  <c r="F609" i="3"/>
  <c r="F619" i="3"/>
  <c r="E623" i="3"/>
  <c r="F623" i="3"/>
  <c r="C633" i="3"/>
  <c r="F633" i="3"/>
  <c r="C641" i="3"/>
  <c r="F641" i="3"/>
  <c r="F643" i="3"/>
  <c r="F654" i="3"/>
  <c r="F658" i="3"/>
  <c r="F1597" i="3"/>
  <c r="E678" i="3"/>
  <c r="F678" i="3"/>
  <c r="F686" i="3"/>
  <c r="E696" i="3"/>
  <c r="F696" i="3"/>
  <c r="F699" i="3"/>
  <c r="F732" i="3"/>
  <c r="E705" i="3"/>
  <c r="F705" i="3"/>
  <c r="F715" i="3"/>
  <c r="F717" i="3"/>
  <c r="F721" i="3"/>
  <c r="F725" i="3"/>
  <c r="F734" i="3"/>
  <c r="F738" i="3"/>
  <c r="F1600" i="3"/>
  <c r="F753" i="3"/>
  <c r="F755" i="3"/>
  <c r="F757" i="3"/>
  <c r="F759" i="3"/>
  <c r="F767" i="3"/>
  <c r="F769" i="3"/>
  <c r="F804" i="3"/>
  <c r="C773" i="3"/>
  <c r="F773" i="3"/>
  <c r="C775" i="3"/>
  <c r="F775" i="3"/>
  <c r="C777" i="3"/>
  <c r="F777" i="3"/>
  <c r="C779" i="3"/>
  <c r="F779" i="3"/>
  <c r="F786" i="3"/>
  <c r="F788" i="3"/>
  <c r="F790" i="3"/>
  <c r="F797" i="3"/>
  <c r="F806" i="3"/>
  <c r="F814" i="3"/>
  <c r="F1603" i="3"/>
  <c r="F822" i="3"/>
  <c r="F824" i="3"/>
  <c r="F828" i="3"/>
  <c r="F830" i="3"/>
  <c r="F832" i="3"/>
  <c r="F834" i="3"/>
  <c r="C836" i="3"/>
  <c r="F836" i="3"/>
  <c r="F840" i="3"/>
  <c r="F842" i="3"/>
  <c r="F850" i="3"/>
  <c r="F852" i="3"/>
  <c r="F854" i="3"/>
  <c r="F857" i="3"/>
  <c r="F997" i="3"/>
  <c r="F861" i="3"/>
  <c r="F863" i="3"/>
  <c r="F865" i="3"/>
  <c r="F867" i="3"/>
  <c r="F869" i="3"/>
  <c r="F873" i="3"/>
  <c r="F875" i="3"/>
  <c r="F877" i="3"/>
  <c r="F879" i="3"/>
  <c r="F881" i="3"/>
  <c r="F885" i="3"/>
  <c r="F887" i="3"/>
  <c r="F889" i="3"/>
  <c r="F891" i="3"/>
  <c r="F893" i="3"/>
  <c r="F899" i="3"/>
  <c r="F901" i="3"/>
  <c r="F903" i="3"/>
  <c r="F905" i="3"/>
  <c r="F907" i="3"/>
  <c r="F909" i="3"/>
  <c r="F999" i="3"/>
  <c r="F927" i="3"/>
  <c r="F929" i="3"/>
  <c r="F915" i="3"/>
  <c r="F917" i="3"/>
  <c r="F919" i="3"/>
  <c r="F921" i="3"/>
  <c r="F923" i="3"/>
  <c r="F925" i="3"/>
  <c r="F936" i="3"/>
  <c r="F942" i="3"/>
  <c r="F944" i="3"/>
  <c r="C948" i="3"/>
  <c r="F948" i="3"/>
  <c r="C950" i="3"/>
  <c r="F950" i="3"/>
  <c r="F952" i="3"/>
  <c r="F954" i="3"/>
  <c r="F956" i="3"/>
  <c r="F958" i="3"/>
  <c r="F961" i="3"/>
  <c r="F1001" i="3"/>
  <c r="F967" i="3"/>
  <c r="F973" i="3"/>
  <c r="F975" i="3"/>
  <c r="F977" i="3"/>
  <c r="F979" i="3"/>
  <c r="F981" i="3"/>
  <c r="F983" i="3"/>
  <c r="F988" i="3"/>
  <c r="F990" i="3"/>
  <c r="F992" i="3"/>
  <c r="F1003" i="3"/>
  <c r="F1005" i="3"/>
  <c r="F1606" i="3"/>
  <c r="F1024" i="3"/>
  <c r="F1270" i="3"/>
  <c r="F1032" i="3"/>
  <c r="F1043" i="3"/>
  <c r="F1052" i="3"/>
  <c r="F1062" i="3"/>
  <c r="F1272" i="3"/>
  <c r="F1065" i="3"/>
  <c r="F1073" i="3"/>
  <c r="F1075" i="3"/>
  <c r="F1078" i="3"/>
  <c r="F1274" i="3"/>
  <c r="F1088" i="3"/>
  <c r="F1090" i="3"/>
  <c r="F1092" i="3"/>
  <c r="F1094" i="3"/>
  <c r="F1096" i="3"/>
  <c r="F1100" i="3"/>
  <c r="F1102" i="3"/>
  <c r="F1104" i="3"/>
  <c r="F1108" i="3"/>
  <c r="F1111" i="3"/>
  <c r="F1276" i="3"/>
  <c r="F1120" i="3"/>
  <c r="F1122" i="3"/>
  <c r="F1124" i="3"/>
  <c r="F1126" i="3"/>
  <c r="F1128" i="3"/>
  <c r="F1130" i="3"/>
  <c r="F1132" i="3"/>
  <c r="F1134" i="3"/>
  <c r="F1136" i="3"/>
  <c r="F1140" i="3"/>
  <c r="F1278" i="3"/>
  <c r="F1146" i="3"/>
  <c r="F1148" i="3"/>
  <c r="F1150" i="3"/>
  <c r="F1152" i="3"/>
  <c r="F1154" i="3"/>
  <c r="F1156" i="3"/>
  <c r="F1158" i="3"/>
  <c r="F1160" i="3"/>
  <c r="F1162" i="3"/>
  <c r="F1164" i="3"/>
  <c r="F1167" i="3"/>
  <c r="F1169" i="3"/>
  <c r="F1280" i="3"/>
  <c r="F1173" i="3"/>
  <c r="F1175" i="3"/>
  <c r="F1177" i="3"/>
  <c r="F1179" i="3"/>
  <c r="C1183" i="3"/>
  <c r="F1183" i="3"/>
  <c r="C1185" i="3"/>
  <c r="F1185" i="3"/>
  <c r="F1190" i="3"/>
  <c r="F1282" i="3"/>
  <c r="F1198" i="3"/>
  <c r="F1200" i="3"/>
  <c r="F1202" i="3"/>
  <c r="F1204" i="3"/>
  <c r="F1208" i="3"/>
  <c r="F1210" i="3"/>
  <c r="C1216" i="3"/>
  <c r="F1216" i="3"/>
  <c r="F1220" i="3"/>
  <c r="F1284" i="3"/>
  <c r="C1228" i="3"/>
  <c r="F1228" i="3"/>
  <c r="C1232" i="3"/>
  <c r="F1232" i="3"/>
  <c r="C1234" i="3"/>
  <c r="F1234" i="3"/>
  <c r="F1238" i="3"/>
  <c r="F1240" i="3"/>
  <c r="C1242" i="3"/>
  <c r="F1242" i="3"/>
  <c r="F1244" i="3"/>
  <c r="F1250" i="3"/>
  <c r="F1253" i="3"/>
  <c r="F1256" i="3"/>
  <c r="F1260" i="3"/>
  <c r="F1262" i="3"/>
  <c r="F1264" i="3"/>
  <c r="F1286" i="3"/>
  <c r="F1289" i="3"/>
  <c r="F1609" i="3"/>
  <c r="F1307" i="3"/>
  <c r="F1330" i="3"/>
  <c r="F1612" i="3"/>
  <c r="F1349" i="3"/>
  <c r="F1351" i="3"/>
  <c r="F1355" i="3"/>
  <c r="E1359" i="3"/>
  <c r="F1359" i="3"/>
  <c r="E1363" i="3"/>
  <c r="F1363" i="3"/>
  <c r="E1367" i="3"/>
  <c r="F1367" i="3"/>
  <c r="F1369" i="3"/>
  <c r="F1407" i="3"/>
  <c r="C1377" i="3"/>
  <c r="F1377" i="3"/>
  <c r="C1383" i="3"/>
  <c r="F1383" i="3"/>
  <c r="C1389" i="3"/>
  <c r="F1389" i="3"/>
  <c r="F1401" i="3"/>
  <c r="F1409" i="3"/>
  <c r="F1412" i="3"/>
  <c r="F1615" i="3"/>
  <c r="F1432" i="3"/>
  <c r="F1434" i="3"/>
  <c r="F1442" i="3"/>
  <c r="E1444" i="3"/>
  <c r="F1444" i="3"/>
  <c r="F1454" i="3"/>
  <c r="F1492" i="3"/>
  <c r="E1460" i="3"/>
  <c r="F1460" i="3"/>
  <c r="E1466" i="3"/>
  <c r="F1466" i="3"/>
  <c r="E1472" i="3"/>
  <c r="F1472" i="3"/>
  <c r="F1482" i="3"/>
  <c r="F1484" i="3"/>
  <c r="F1486" i="3"/>
  <c r="F1494" i="3"/>
  <c r="F1498" i="3"/>
  <c r="F1618" i="3"/>
  <c r="F1530" i="3"/>
  <c r="F1532" i="3"/>
  <c r="F1538" i="3"/>
  <c r="F1621" i="3"/>
  <c r="F1558" i="3"/>
  <c r="F1560" i="3"/>
  <c r="F1566" i="3"/>
  <c r="C1568" i="3"/>
  <c r="F1568" i="3"/>
  <c r="C1578" i="3"/>
  <c r="F1578" i="3"/>
  <c r="E1580" i="3"/>
  <c r="C1580" i="3"/>
  <c r="F1580" i="3"/>
  <c r="F1582" i="3"/>
  <c r="F1624" i="3"/>
  <c r="F1627" i="3"/>
  <c r="C307" i="3"/>
  <c r="C510" i="3"/>
  <c r="C658" i="3"/>
  <c r="C738" i="3"/>
  <c r="C814" i="3"/>
  <c r="C1005" i="3"/>
  <c r="C1289" i="3"/>
  <c r="C1330" i="3"/>
  <c r="C1412" i="3"/>
  <c r="C1498" i="3"/>
  <c r="C1538" i="3"/>
  <c r="C1582" i="3"/>
  <c r="F1522" i="3"/>
  <c r="B1490" i="3"/>
  <c r="B1405" i="3"/>
  <c r="C1401" i="3"/>
  <c r="F29" i="7" l="1"/>
</calcChain>
</file>

<file path=xl/sharedStrings.xml><?xml version="1.0" encoding="utf-8"?>
<sst xmlns="http://schemas.openxmlformats.org/spreadsheetml/2006/main" count="3513" uniqueCount="1204">
  <si>
    <t>No</t>
  </si>
  <si>
    <t>Item Description</t>
  </si>
  <si>
    <t>INSTRUCTIONS</t>
  </si>
  <si>
    <t>Names of Parties</t>
  </si>
  <si>
    <r>
      <t xml:space="preserve">The Employer is: </t>
    </r>
    <r>
      <rPr>
        <b/>
        <sz val="10"/>
        <rFont val="Arial"/>
        <family val="2"/>
      </rPr>
      <t>Transmission Company of Nigeria.</t>
    </r>
  </si>
  <si>
    <t>The Architect</t>
  </si>
  <si>
    <t xml:space="preserve">The Quantity Surveyor </t>
  </si>
  <si>
    <t>The Structural Consultant</t>
  </si>
  <si>
    <t xml:space="preserve">The Mechanical Consultant </t>
  </si>
  <si>
    <t>The Electrical Consultant</t>
  </si>
  <si>
    <t>Site Location</t>
  </si>
  <si>
    <t>Site Visit</t>
  </si>
  <si>
    <t>The Contractor is deemed to have visited the site, inspected and made himself thoroughly and completely informed as to the conditions of the site in its present state, the nature of the building and the full extent and character of the rehabilitation and conversion Works to be executed, means of access and storage space, protection and safety precautions, the conditions affecting the supply of labour and the availability and supply of water, telephone and electricity and the like. No claim for extra payment above the Contract Sum will be allowed to the Contractor for want of knowledge of any conditions affecting the execution of the Works.</t>
  </si>
  <si>
    <t>A geological report has been prepared and is available for inspection at the Consultant's office</t>
  </si>
  <si>
    <t>Scope of Works</t>
  </si>
  <si>
    <t>Construction of New Wing (ADMIN), Rehablitation of Existing Control Center Benin and External works as shown in the Consultant's drawings and described in these Bills of Quantities. The Contractor is to allow any sum herein in respect of the scope or nature of the Works.</t>
  </si>
  <si>
    <t>The pricing, and totalling of these Bills of Quantities is to be in INK throughout and is to be in Nigerian currency. The Contractor is deemed to have included in his tender for the obligations and requirements in the Bills of Quantities whether or not he has priced all the items therein. The quantities set out in the Bills of Quantities are all and each of the items comprised in the Contract are subject to remeasurement. The Bills of Quantities shall not be used for ordering materials. The Contractor is deemed to have included for complying with these provisions.</t>
  </si>
  <si>
    <t>Definitions</t>
  </si>
  <si>
    <t>The terms herein below set forth shall have the meanings set forth severally against them:-</t>
  </si>
  <si>
    <t>i.</t>
  </si>
  <si>
    <r>
      <t>"</t>
    </r>
    <r>
      <rPr>
        <u/>
        <sz val="10"/>
        <rFont val="Arial"/>
        <family val="2"/>
      </rPr>
      <t>Contractor</t>
    </r>
    <r>
      <rPr>
        <sz val="10"/>
        <rFont val="Arial"/>
        <family val="2"/>
      </rPr>
      <t>" - means the person or persons, partnership, firm or company who has or have heirs, successors, executors, assigns and duly appointed representatives.</t>
    </r>
  </si>
  <si>
    <t>ii.</t>
  </si>
  <si>
    <r>
      <t>"</t>
    </r>
    <r>
      <rPr>
        <u/>
        <sz val="10"/>
        <rFont val="Arial"/>
        <family val="2"/>
      </rPr>
      <t>Works</t>
    </r>
    <r>
      <rPr>
        <sz val="10"/>
        <rFont val="Arial"/>
        <family val="2"/>
      </rPr>
      <t>" - shall mean all or any portion of the work, materials, articles, etc., to be used in the execution of the Contract including any sub-contract works.</t>
    </r>
  </si>
  <si>
    <t>iii.</t>
  </si>
  <si>
    <t>"Approved" - means the approval of the Consultant and is to be given in writing.</t>
  </si>
  <si>
    <t>iv.</t>
  </si>
  <si>
    <t>"Directed" - means directed by the Consultant.</t>
  </si>
  <si>
    <t>v.</t>
  </si>
  <si>
    <r>
      <t>"</t>
    </r>
    <r>
      <rPr>
        <u/>
        <sz val="10"/>
        <rFont val="Arial"/>
        <family val="2"/>
      </rPr>
      <t>Allow" 'Provide" or "Include</t>
    </r>
    <r>
      <rPr>
        <sz val="10"/>
        <rFont val="Arial"/>
        <family val="2"/>
      </rPr>
      <t>" - means that the Contractor is to allow in his Tender for all the obligations and requirements to which the item refers.</t>
    </r>
  </si>
  <si>
    <t>vi.</t>
  </si>
  <si>
    <r>
      <t>"</t>
    </r>
    <r>
      <rPr>
        <u/>
        <sz val="10"/>
        <rFont val="Arial"/>
        <family val="2"/>
      </rPr>
      <t>Supplied by the Employer</t>
    </r>
    <r>
      <rPr>
        <sz val="10"/>
        <rFont val="Arial"/>
        <family val="2"/>
      </rPr>
      <t>" - means that the material or component will be supplied by the Employer free of charge to the Contractor</t>
    </r>
  </si>
  <si>
    <t>vii.</t>
  </si>
  <si>
    <t>"Sub-Contractor" - shall mean the person or persons firm or company appointed by the "Contractor" to undertake specialist works following nomination by the Consultant.</t>
  </si>
  <si>
    <t>viii.</t>
  </si>
  <si>
    <r>
      <t>"</t>
    </r>
    <r>
      <rPr>
        <u/>
        <sz val="10"/>
        <rFont val="Arial"/>
        <family val="2"/>
      </rPr>
      <t>BS or "BSS</t>
    </r>
    <r>
      <rPr>
        <sz val="10"/>
        <rFont val="Arial"/>
        <family val="2"/>
      </rPr>
      <t>" - means British Standard Specification current three months before date of tender unless otherwise stated.</t>
    </r>
  </si>
  <si>
    <t>ix.</t>
  </si>
  <si>
    <r>
      <t>"</t>
    </r>
    <r>
      <rPr>
        <u/>
        <sz val="10"/>
        <rFont val="Arial"/>
        <family val="2"/>
      </rPr>
      <t>C.P.</t>
    </r>
    <r>
      <rPr>
        <sz val="10"/>
        <rFont val="Arial"/>
        <family val="2"/>
      </rPr>
      <t>" - means British Standard Code of Practice current three months before date of tender unless otherwise stated.</t>
    </r>
  </si>
  <si>
    <t>x.</t>
  </si>
  <si>
    <t>"Similar", "Equal" - means that the item referred to shall be subject to the decision of the Consultant.</t>
  </si>
  <si>
    <t>Drawings</t>
  </si>
  <si>
    <t>The Contractor shall check the whole of the dimensions on site and if any discrepancy is found between the drawings and condition on site, he shall notify the Consultant immediately and request instructions.</t>
  </si>
  <si>
    <t>The Contractor shall provide and do everything necessary for the proper execution of the Works according to true intent and meaning of the drawings and specification whether the same may or may not be particularly shown on the drawings, provided that the same is reasonably to be inferred therefrom. Figured dimensions are to be followed in all instances, scaled dimensions shall not be used.</t>
  </si>
  <si>
    <t>The Contractor shall allow here for keeping two complete sets of all drawings in a suitable filing system on site and keeping them and replacing faded sets on site throughout the duration of the Contract. Additional sets may be provided to the Contractor at cost of printing and delivery.</t>
  </si>
  <si>
    <t>The Contractor is to give adequate notice in writing to the Consultant with regard to instructions or clarification of details, drawings and the like.</t>
  </si>
  <si>
    <t>Before any work is commenced by Sub-Contractors, dimensions and levels shall be checked on the site and agreed with the Sub-Contractors irrespective of the comparable dimensions shown on the drawings. The Contractor shall be responsible for the accuracy of the dimensions. All dimensions indicated on drawings are intended to be finished dimensions. The Contractor shall be responsible for the accurate positioning of the builder's work items required in connection with the systems and services installations information supplied by the Sub-Contractors.</t>
  </si>
  <si>
    <t>The dimensions specified for pipes and tubes refer to the internal or external dimensions as designed in the appropriate B.S.S.</t>
  </si>
  <si>
    <t>The thickness specified for filling, hardcore and pitching shall refer to the finished thickness after consolidation.</t>
  </si>
  <si>
    <t>Tolerances on components</t>
  </si>
  <si>
    <t>Tolerances shown on the drawings or stated in other Contract Documents are the maximum deviations in size, position or shape allowed for in the design components, their assembly, jointing and fixing.</t>
  </si>
  <si>
    <t>The Contractor shall be responsible for ensuring that there is an adequate exchange of information with and between all Sub-Contractors as to the sizes of components, openings, and of related positional constraints.</t>
  </si>
  <si>
    <t>The Contractor shall be responsible for checking dimensions of components following delivery to site and shall draw the Consultant's attention to any departure from specified design or manufacturing tolerances.</t>
  </si>
  <si>
    <t>The Contractor shall adjust the positions of components and/or the size of the joints within their respective specified limits so that adverse results caused by an accumulation of individual acceptable tolerances is avoided. Where, in spite of such adjustments, adverse effects cannot be avoided, the Contractor shall immediately inform the Consultant and seek his instructions.</t>
  </si>
  <si>
    <t>Covering up work</t>
  </si>
  <si>
    <t>The Contractor must give at least seven days notice to the Consultant and Quantity Surveyor before covering up any of the work in foundations and drains in order that inspection and measurement may be taken of the works as executed and in the event of the Contractor failing to provide such notice, he is to uncover as required, to allow the measurements to be taken and afterwards to reinstate at his own expense.</t>
  </si>
  <si>
    <t>Opening up</t>
  </si>
  <si>
    <t>The Contractor shall, at the request of the Consultant, open up for inspection any work covered up, and should the Contractor refuse or fail to comply with such request, the Consultant may employ other workmen to open up same. If the said work has been covered up in contravention of the Consultant's instructions and if on being opened up it be found not in accordance with the drawings or instructions of the Consultant, the expenses of opening up and covering up again, whether done by the Contractor or other workmen, shall be borne by or be recoverable from the Contractor and may be deducted from the Contract Sum.</t>
  </si>
  <si>
    <t>The Contractor shall allow for all reinforcement to be inspected by the Consultant before pouring of concrete.</t>
  </si>
  <si>
    <t>Temporary Buildings</t>
  </si>
  <si>
    <t>No part of the works shall be used for storage of materials or Contractor's accommodation without the Consultant's prior approval.</t>
  </si>
  <si>
    <t>Location proposals for all temporary buildings shall be submitted to the Consultant for approval prior to construction.</t>
  </si>
  <si>
    <t>Survey beacons, bench marks, etc.</t>
  </si>
  <si>
    <t>Survey beacons, bench marks, etc., on or around the site shall not be disturbed unless permission has first been obtained from the Survey Department and the Edo State Development and Property Corporation.</t>
  </si>
  <si>
    <t>Temporary Services</t>
  </si>
  <si>
    <t>The Contractor shall ensure that all temporary electrical, water and other installations are executed in accordance with the requirements of the Authorities concerned.</t>
  </si>
  <si>
    <t>Water</t>
  </si>
  <si>
    <t>The Contractor shall ensure that all necessary applications are made and all charges are paid in respect of permanent water supply to ensure that connections are effected in good time so as not to delay the completion of the works.</t>
  </si>
  <si>
    <t>Program and Phasing</t>
  </si>
  <si>
    <t>The program shall also show separately and in the same detail each Nominated Sub-Contractor's and Supplier's works, time for preparation and approval of Nominated Sub-Contractors and Supplier's drawings, manufacture of goods, and carrying out of the works on site including the commissioning of all installed plant and equipment.</t>
  </si>
  <si>
    <t>The program shall make due allowance for time normally lost through national or local holidays for work people, weather conditions etc., or other events likely to have a bearing on the execution of the Contract. If the Contractor's plans to work hours in excess of normal working hours, all costs and expenses shall be deemed to have been included in the rates in the Bills of Quantities. If the progress of the works varies with the times indicated by the program, the Contractor shall review the program and reschedule the outstanding activities with a view to achieving the Date for Completion.</t>
  </si>
  <si>
    <t>Articles of antiquity</t>
  </si>
  <si>
    <t>Any finds made on the site such as articles of antiquity, coins, fossils or other articles of interest or value shall be immediately delivered to the Consultant and shall be deemed to be the property of the Federal Government of Nigeria.</t>
  </si>
  <si>
    <t>Ordering of Materials</t>
  </si>
  <si>
    <t>Upon receipt of the order to commence the Works or immediately the site is handed over to the Contractor, the Contractor shall immediately place orders for all the required materials and will be held responsible for any delays occurring due to the late placing of the of such orders.</t>
  </si>
  <si>
    <t>The Contractor shall, if so requested by the Consultant, make available to him all documents in connection with the ordering of materials for the Works, showing agreed delivery dates, sources of supply and the like.</t>
  </si>
  <si>
    <t>If upon receiving quotations for any materials required for the Works, it appears that delivery by the dates quoted will delay the Works, the Contractor shall inform the Consultant of this fact before the orders are confirmed.</t>
  </si>
  <si>
    <t>The Contractor shall draw the attention of the Consultant to all items requiring his nomination, selection of colours and the like, within a minimum of fourteen days before such nomination, selection of colours, and the like becomes necessary to ensure normal progress of the Works.</t>
  </si>
  <si>
    <t>Time and Progress</t>
  </si>
  <si>
    <t>The Contractor's attention is drawn to his responsibility for detailed co-ordination of all work undertaken by Sub-Contractors to ensure that all systems and services are properly integrated with one another and with the detail of the building. The Contractor shall employ a competent person to perform this function and to ensure that installation drawings are fully co-ordinated before submission to the Consultant for comment. The Contractor is required to arrange suitable programs with his Sub-Contractors and to check regularly that such programs are adhered to.</t>
  </si>
  <si>
    <t>Where delays arise in connection with any or all of the Sub-Contract Works, the Contractor will be expected to have been aware of such at an early stage and to have taken the appropriate action defined in the sub-contract documents by the giving of such notice as may be required in preparation for the determination of the sub-contractor's employment under the sub-contract. Determination shall not be effected without prior consent of the Consultant but requests for extension of the completion period on the grounds of delay by Sub-Contractors will not be considered unless the Contractor can establish that he has complied with the foregoing requirements.</t>
  </si>
  <si>
    <t>Materials found on the site</t>
  </si>
  <si>
    <t>Any sand, laterite, gravel or other building materials discovered on the site shall be the property of the Employer and shall not be used in the construction of the Works without prior written consent of the Consultant. The market price of the materials so used shall be allowed to the Employer by the Contractor and the Contract Sum adjusted accordingly.</t>
  </si>
  <si>
    <t>Prevention of nuisance, trespass etc.</t>
  </si>
  <si>
    <t>Private or Public property outside the site shall not be encroached upon for the purpose of dumping materials, opening pits, making roads or ditches or any other purpose.</t>
  </si>
  <si>
    <t>The Contractor shall prevent any trespass by his workmen and sub-contractors' employees, on the adjoining owner's property.</t>
  </si>
  <si>
    <t>The Contractor shall provide for taking reasonable precautions to prevent the spread or dust from site building operations to adjacent structures in any existing buildings.</t>
  </si>
  <si>
    <t>In dry season he must prevent the road surface from becoming dusty and must control the speed of all vehicles using the site and approach roads. The observance of this clause by the Contractor may be vital to the safety of the public accordingly.</t>
  </si>
  <si>
    <t>At all times the Contractor shall consider the working of the existing buildings on and within the close vicinity of the Site and must keep noise to a minimum.</t>
  </si>
  <si>
    <t>All mechanical equipment must be fitted with sound reducing appliances wherever practicable and electrically powered where the choice permits.</t>
  </si>
  <si>
    <t>The contractor must discuss his proposals regarding the use of noisy plant such as compressors, drills, vibrators, saws etc, with the Consultant in order that the use of these may not unduly affect the occupants of adjoining buildings. Advance warning of operations likely to cause abnormal noise should be given in order that the Employer can make arrangements accordingly.</t>
  </si>
  <si>
    <t>Access for Workmen</t>
  </si>
  <si>
    <t>The Contractor shall at all times give access to workmen employed by the Employer or by Local or other authorities or other parties employed on the Site, and allow such parties use of normal scaffolding, hoists and ladders, water and lighting, etc.</t>
  </si>
  <si>
    <t>Delays</t>
  </si>
  <si>
    <t>The Contractor will be deemed to have made an allowance for any delay caused by difficulty in obtaining labour and materials, or by suspension of part or the whole of the Works due to adverse weather conditions normally encountered during the seasons of the year. No claim for extension of time for delay caused by the rejection of bad workmanship or materials by the Consultant will be entertained.</t>
  </si>
  <si>
    <t>Overtime and completion</t>
  </si>
  <si>
    <t>The whole of the Works are to be completed by the time stated in the Contract and no addition to amounts properly payable to the Contractor in accordance with the Conditions of Contract will be allowed in respect of overtime paid to achieve this.</t>
  </si>
  <si>
    <t>In the event of the Works falling behind program for reasons other than those which would entitle the Contractor to an extension of time under the Conditions of Contract, then the Contractor shall if so instructed by the Consultant, arrange, at no extra cost, double-shift working on the site until such time as progress on the site is in accordance with the program.</t>
  </si>
  <si>
    <t>If overtime is specifically ordered in writing by the Consultant in respect of extra works, the net extra cost, over and above normal daily rates, will be paid to the Contractor, any other overtime worked will be at the Contractor's expense.</t>
  </si>
  <si>
    <t>Dismissal by request</t>
  </si>
  <si>
    <t>The Contractor shall, on the written request of the Consultant or his representative on the site, immediately  dismiss from the Works any persons employed by him thereon who may, in the opinion of the Consultant, be incompetent or misconducts himself and such person shall not again be employed on the Works without the written permission of the Consultant.</t>
  </si>
  <si>
    <t>Prime Cost Sums</t>
  </si>
  <si>
    <t>The following items in connection with Prime Cost (P.C.) Sums are in addition to the Contractor's obligations described elsewhere (for example, provision of scaffolding, etc).</t>
  </si>
  <si>
    <t>All PC Sums shall be expended as the Consultant may direct or they may be paid to the tradesman selected by the Consultant, or they may be entirely deducted as the Consultant may decide. In the event of the Contractor failing to pay the tradesmen concerned promptly the Employer may pay all or any portion of such adjusted P.C. Sums direct and deduct the same from the Contract Sum or any sums due or to become due to the Contractor, as applicable.</t>
  </si>
  <si>
    <t>The Contractor shall allow for checking Nominated Suppliers' quotations before placing orders in respect of P.C. Sums and shall be solely responsible for ensuring that all materials so ordered are sufficient and correct in quantity and contain due allowance for waste, shrinkage, etc.</t>
  </si>
  <si>
    <t>The Contractor shall allow for checking all materials supplied by Nominated Suppliers at the time of receipt on the site, unpacking, re-packing and taking all necessary action in respect of insurance claims and the re-ordering of broken or damaged articles.</t>
  </si>
  <si>
    <t>The Contractor shall allow for checking all Nominated Suppliers invoices.</t>
  </si>
  <si>
    <t>Receipted vouchers for all articles for which P.C. Sums are included in the Bills of Quantities must be produced at the final settlement of accounts and the Final Certificate will not be issued until such receipts have been produced.</t>
  </si>
  <si>
    <t>Where the Contractor is required to FIX ONLY materials supplied by Nominated Suppliers or others, the rates inserted in the Bills of Quantities are allow for taking delivery, unloading on the site, handling, checking, stacking, storing and protecting until required, assembling all component parts as necessary and placing in position for fixing, as well as fixing.</t>
  </si>
  <si>
    <r>
      <t xml:space="preserve">Where the term </t>
    </r>
    <r>
      <rPr>
        <b/>
        <sz val="10"/>
        <rFont val="Arial"/>
        <family val="2"/>
      </rPr>
      <t xml:space="preserve">"Attendance" </t>
    </r>
    <r>
      <rPr>
        <sz val="10"/>
        <rFont val="Arial"/>
        <family val="2"/>
      </rPr>
      <t>is used in the Bills of Quantities in connection with Nominated Sub-Contractor's work, or work executed by others, the Contractor shall allow for taking delivery of all materials when delivered to the site, providing scaffolding, access roads, hardstandings, positioning, storage, power (whether single or three phase of whatever voltage), lighting, water, meeting and maintaining temperature and humidity requirements, etc as required. `Attendance' is also deemed to include providing scaffolding, three-phase power, and all other attendance required as may be deemed "other attendance" as defined in clause A51/1 of the Standard Method of Measurement of Building Works, seventh edition. The Contractor shall also allow, in his price for attendance, for the carrying out of all "builder's work" necessary for the successful execution of all Sub-Contract Works, including, but not limited to, excavating and backfilling trenches, cutting or forming mortises, chases, holes and the like and the making good after.</t>
    </r>
  </si>
  <si>
    <t>The Contractor shall afford the maximum co-operation in arranging that builders work is carried out to suit the Sub-Contractors and to suit the overall progress requirements of the Works. The Contractor shall bear any additional costs that may arise through lack of co-ordination between Sub-Contract and Main Contract Works. (Deviation from the Standard Method of Measurement)</t>
  </si>
  <si>
    <t>Provisional Sums</t>
  </si>
  <si>
    <t>The term `Provisional Sum' in the Bills of Quantities indicates a sum of money allowed to cover the cost of a portion of the Works, the extent or nature of which is not known at the time of preparing the Bills of Quantities, or which cannot be determined accurately until the Works are executed.</t>
  </si>
  <si>
    <t>Provisional Sums shall be expended solely as directed by the Consultant and may be deducted in whole or in part if not required.</t>
  </si>
  <si>
    <t>Work executed against Provisional Sums shall be measured and valued in accordance with the Conditions of Contract with the exception that the cost of materials falling within the scope of P.C. Sums elsewhere in the Bills of Quantities will be offset against those P.C. Sums.</t>
  </si>
  <si>
    <t>Variations</t>
  </si>
  <si>
    <t>The Contractor shall not commence work on any variation unless such instructions are made in writing and authorized by the Consultant</t>
  </si>
  <si>
    <t>Scaffolding and plant</t>
  </si>
  <si>
    <t>The Contractor is particularly to note that scaffolding, staging and the like is to be provided both for the execution of his own work and that of Sub-Contractors including that required solely for the execution of work by Sub-Contractors.</t>
  </si>
  <si>
    <t>Allow for providing all gangways, planking, decking, temporary platforms, etc., necessary to construct and afford access to or between all parts of the Works.</t>
  </si>
  <si>
    <t>Records</t>
  </si>
  <si>
    <t>In the event of adjustments arising under the Conditions of Contract, the Contractor shall submit monthly, fully priced out and totalled, statements showing the total adjustment claimed, together with separate sheets relating individually to the various Sub-Contractors as may be relevant.</t>
  </si>
  <si>
    <t>The Contractor is to keep an accurate record, with dates, of the weather, temperature, and other events influencing the progress and quality of the Works.</t>
  </si>
  <si>
    <t>A record of visitors to the site shall be maintained.</t>
  </si>
  <si>
    <t>The Contractor is to supply the Consultant such information as he may require in connection with the Works, including a statement showing the number of men employed in all trades daily, and delivery notes for all materials.</t>
  </si>
  <si>
    <t>The Person-in-Charge shall complete each week a copy of the `Works Weekly Report Sheet' or other similar data sheet issued by the Consultant and submit the same to the Consultant at the end of the week following.</t>
  </si>
  <si>
    <t>Conditions of Contract</t>
  </si>
  <si>
    <t>The Contractor is deemed to have carefully examined the Conditions of Contract in these Bills of Quantities and included herein a price against all the obligations and liabilities. The Conditions of Contract are the Standard Form of Building Contract in Nigeria for use with quantities severally amended to suit local conditions and the peculiarities of the Works.</t>
  </si>
  <si>
    <t>Allow for complying with the requirements of the following clauses:</t>
  </si>
  <si>
    <t>Clause  Nr</t>
  </si>
  <si>
    <t>Contractor's obligations</t>
  </si>
  <si>
    <t>Consultant's instructions</t>
  </si>
  <si>
    <t>Contract documents</t>
  </si>
  <si>
    <t>Levels and setting out of the Works</t>
  </si>
  <si>
    <t>Working Hours</t>
  </si>
  <si>
    <t>The hours for working on the site will be the normal daylight working hours from Monday to Saturady inclusive. Should the Contractor propose to carry out portions of the work at times other than during normal working hours he must first obtain the consent of the Consultant in writing, such consent will not be unreasonably withheld. If the Contractor does carry out works on the site at times other than normal working hours he does so entirely at his own risk of causing private or public nuisance, and no claim for extension to the Contract period or monetary compensation will be entertained because of his inability through any cause whatsoever to carry out such works at such times.</t>
  </si>
  <si>
    <t>Sub-Contractors Drawings</t>
  </si>
  <si>
    <t>Prior to commencement of Sub-Contract Works or specialist supplied installations, the Contractor shall arrange for three copies of all shop installation drawings to be issued to the Consultant.</t>
  </si>
  <si>
    <t>Protection of the Works</t>
  </si>
  <si>
    <t>During inclement weather the Contractor shall suspend such parts of the Works for such time as may be necessary to avoid damage and shall protect from injury all works then in the course of execution.</t>
  </si>
  <si>
    <t>Advertisements</t>
  </si>
  <si>
    <t>The Contractor shall not display, or permit the display of any advertisement within the boundaries of the site or upon any temporary fencing, hoardings, plant, etc., save upon the written instructions and/or permission of the Consultant.</t>
  </si>
  <si>
    <t>Commissioning</t>
  </si>
  <si>
    <t>Commissioning of all services and plant and equipment shall include final testing, balancing, regulating, proving and setting to work to the Consultant's satisfaction.</t>
  </si>
  <si>
    <t>Defects after completion</t>
  </si>
  <si>
    <t>Allow for inspecting the Works at the end of the defects liability period and for making good all defects in accordance with the Conditions of Contract. Allow for inspecting and making good such defects as may be of an urgent nature during the defects liability period.</t>
  </si>
  <si>
    <t>Name Boards</t>
  </si>
  <si>
    <t>The site board shall show the title of the project, names and addresses of the Consultants, Contractor and any Nominated Sub-Contractors/Suppliers, and such other information as may be required by the Consultant who shall provide and/or approve the design layout and colours of the board. Lettering shall be `cut out' plywood or plastic of an approved thickness and shall be 100mm high for the main title, and 50mm or 38mm elsewhere. The whole board shall be maintained in good conditions, repainted when necessary, and removed when instructed by the Consultant.</t>
  </si>
  <si>
    <t>A combined Contractor's and Sub-Contractor's name board may be exhibited on the site subject to approval by the Consultant, and at the Contractor's own cost, but no other name board or advertisement will be allowed to be exhibited on any part of the site unless permission in writing has first been obtained from the Consultant, who reserves the right to prohibit any or all such notices.</t>
  </si>
  <si>
    <t>Provide all necessary direction indicator boards as may be required for the guidance of Contractors and Sub-Contractors employees. Maintain such notices and clear away at completion.</t>
  </si>
  <si>
    <t>Drying the Buildings</t>
  </si>
  <si>
    <t>The Contractor shall be responsible for ensuring that the Works are properly dried out and the humidity controlled to enable his own and the Nominated Sub-Contractors' work be executed at proper times and that the finishings and fittings etc., are safeguarded against damage.</t>
  </si>
  <si>
    <t>Drying out shall be accomplished by natural ventilation as far as possible until such time as the plaster and glazing is complete, thereafter the permanent cooling and ventilating installation may be used if permission is obtained from the Consultant.</t>
  </si>
  <si>
    <t>Notwithstanding any other clauses in connection with this in the Standard Method of Measurement, the Contractor shall pay all costs in connection with drying out the buildings.</t>
  </si>
  <si>
    <t>The Contractor shall allow here for the provision of all attendance and additional insurance necessitated by compliance with this clause.</t>
  </si>
  <si>
    <t>The Contractor shall allow for overhauling the cooling and ventilating installation as required by the Consultant prior to the date of Practical Completion ready for handing over to the Employer.</t>
  </si>
  <si>
    <t>The Contractor shall allow, in addition, for the provision of cooling as may be necessary to maintain and safeguard all works until the date of Practical Completion.</t>
  </si>
  <si>
    <t>Fire Precautions</t>
  </si>
  <si>
    <t>The Contractor shall ensure that adequate access to buildings is provided and maintained for the use of fire appliances by the fire brigade and that as soon as practicable adequate water supply is available.</t>
  </si>
  <si>
    <t>Scrap timber, cement sacks and other combustible building debris should be collected and disposed of at regular intervals.</t>
  </si>
  <si>
    <t>Bulk quantities of inflammable material shall be stored in a properly constructed store of fire resisting material adequately ventilated at high and low levels. The store shall be marked "Danger - Highly Inflammable Materials - No Smoking or Naked Lights within 6 metres".</t>
  </si>
  <si>
    <t>Boilers for heating bitumen, etc, shall be safely located outside in the open and never placed on a combustible roof or floor.</t>
  </si>
  <si>
    <t>The exhausts or petrol powered equipment such as air compressors, hoists, pumps and mixers shall be so located that they discharge well away from combustible material. Engines should be shut off during refuelling operations. It is especially desirable that electrically driven or air operated equipment should be used in underground operations or inside buildings.</t>
  </si>
  <si>
    <t>Gas cylinders not in use for welding, cutting or heating equipment should be stored in a properly constructed fire resisting store adequately ventilated direct to open air. Full cylinders should be stored in a separate store from that for empty cylinders and suitably indicated. Cylinders of different types of gas shall be stored separately and clearly marked. It is essential that all empty cylinders be removed to store immediately after use.</t>
  </si>
  <si>
    <t>Cutting or welding shall not be performed where an open flame would be dangerous or where sparks could ignite tarpaulins etc., or where there is a possibility of inflammable vapours being present.</t>
  </si>
  <si>
    <t>Smoking and naked lights should be prohibited within storage areas and prominent notices to this effect should be posted.</t>
  </si>
  <si>
    <t>Adequate supplies of water for fire fighting purposes and suitable portable extinguishers should be available at all storage sites.</t>
  </si>
  <si>
    <t>Temporary hutments and storage areas shall be provided with 2 gallon soda/acid or water gas expelled extinguishers, suitably positioned and readily available for use. Carbon Dioxide extinguishers should be provided for the protection of electrical risks on site.</t>
  </si>
  <si>
    <t>The Contractor must allow facilities for any visits the fire office may make to inspect the site and building to ensure that the foregoing precautions are taken and the Contractor shall comply with any reasonable requests made by the fire officer.</t>
  </si>
  <si>
    <t>Record Drawings</t>
  </si>
  <si>
    <t>Record drawings of the mechanical, electrical and other specialist services installations will be produced by the Sub-Contractors and handed directly to the Consultant.</t>
  </si>
  <si>
    <t>The Contractor is to prepare record drawings of the rainwater installation and the whole of the drainage installation both external and under the buildings and he is to obtain from the mechanical services Sub-Contractor the necessary information on any drainage under the buildings for embodying in his overall set of drawings.</t>
  </si>
  <si>
    <t>Imported Materials</t>
  </si>
  <si>
    <r>
      <t xml:space="preserve">Where materials are to be supplied from outside Nigeria the cost of such materials C &amp; F Apapa Docks together with Marine Insurance, landing charges, duty and other Government taxes will be set against the P.C. or Provisional Sum included in the Bills of Quantities. The Contractor will be required to collect and clear the materials from Apapa Docks, handle, load and transport them to the site and will be responsible for any loss or damage to the materials after they are landed. </t>
    </r>
    <r>
      <rPr>
        <b/>
        <sz val="10"/>
        <color indexed="8"/>
        <rFont val="Arial"/>
        <family val="2"/>
      </rPr>
      <t>(Deviation from the Standard Method of Measurement)</t>
    </r>
  </si>
  <si>
    <t>Amount</t>
  </si>
  <si>
    <t>BILL NR. 1 - PRELIMINARIES AND GENERAL ITEMS</t>
  </si>
  <si>
    <r>
      <t>Bills of Quantities</t>
    </r>
    <r>
      <rPr>
        <b/>
        <u/>
        <sz val="10"/>
        <color indexed="62"/>
        <rFont val="Arial"/>
        <family val="2"/>
      </rPr>
      <t/>
    </r>
  </si>
  <si>
    <t>Licenses</t>
  </si>
  <si>
    <t>The Contractor shall make all arrangements for the issue of any licenses, permits, etc, required for the execution of the Works as far as the supply of labour and materials are concerned and to obtain necessary permits and complete and lodge all forms which may be required all at his own expense and he is deemed to have made due allowance therefore in his tender.</t>
  </si>
  <si>
    <t>Lot</t>
  </si>
  <si>
    <t>Site Accommodation</t>
  </si>
  <si>
    <t>Allow for providing suitable weatherproof and secure office accommodation on site for the Person-in-Charge and other site staff and include for providing necessary furniture and lighting and clearing away on completion.</t>
  </si>
  <si>
    <t>Allow for providing temporary huts for watchmen complete with lighting and necessary furniture and clear away on completion.</t>
  </si>
  <si>
    <t>Allow for providing suitable site office to the Consultant's approval, for the Employer's Representatives/Consultants on site, also for furniture, lighting, air conditioning, sanitary facilities,  etc. The accommodation shall be maintained throughout the period of the works, temporary drainage shall be maintained in good condition, and the whole shall be cleared away and the Site made good on completion.</t>
  </si>
  <si>
    <t>Allow for provision of all gas, water, telephone lines and electricity required.</t>
  </si>
  <si>
    <t xml:space="preserve">Temporary Buildings </t>
  </si>
  <si>
    <t>(As described in items 26 and 27 in the preliminary sheet)</t>
  </si>
  <si>
    <t>Allow for providing and maintaining all necessary temporary buildings for storage and protection of goods and materials on site and other work that may be brought to or executed on the site, including the tools and materials of Sub-Contractors, and remove on completion. Sheds for the storage of cement shall be constructed in accordance with the requirements described in the Trade Preambles for Concrete Work.</t>
  </si>
  <si>
    <t>Setting Out</t>
  </si>
  <si>
    <t>The Contractor shall be responsible for the accurate setting out of the Works including works undertaken by the Sub-Contractors and is to include for providing all pegs, templates, instruments and labour necessary for so doing. The Consultant shall be allowed the free use of the instruments and labour as he may require.</t>
  </si>
  <si>
    <t>To collection :</t>
  </si>
  <si>
    <t>Electricity</t>
  </si>
  <si>
    <t>Allow for providing all temporary lighting and power for the Works including that for use by Sub-Contractors, paying all fees and charges and providing all necessary temporary mains and/or temporary generators and clearing away and making good at completion.</t>
  </si>
  <si>
    <t>(As described in item 30 in the preliminary sheet)</t>
  </si>
  <si>
    <t>Allow for providing all water required for the Works including that for Sub-Contractors. The water is to be clean fresh water free from injurious oils, chemicals, vegetable matter or organic or other impurities.</t>
  </si>
  <si>
    <t>Allow for executing all temporary arrangements, plumbing and paying fees and charges incurred in the connection and supply of the water for building purposes and the removal of all temporary plumbing on completion.</t>
  </si>
  <si>
    <t>Watching and Lighting</t>
  </si>
  <si>
    <t>Allow for providing all necessary guards, day and night watchmen and lighting for the protection of the Works and the safety of the public.</t>
  </si>
  <si>
    <t>Temporary Fencing, Access Roads and Workshops</t>
  </si>
  <si>
    <t>Allow for temporary security fencing to the perimeter of the Site to the Consultant's approval; maintain and clear away and make good at project completion.</t>
  </si>
  <si>
    <t>Allow for providing temporary access roads, crossovers, gangways, entrance and security gates, sheds and workshops necessary for the execution of the Works, and for the use of workmen employed on the site, and maintaining and subsequently dismantling and carting away on completion and allow for providing and maintaining welfare and safety measures and amenities of a suitable standard approved by the Consultant or required by the Authorities.</t>
  </si>
  <si>
    <t>Hoardings and Barriers</t>
  </si>
  <si>
    <t>Allow for providing all gantries, hoardings, guard rails, barriers, or any other form of special protection to all sides of the buildings and site as necessary to protect adjoining property, persons, animals, vehicles, and the like from injury, and remove when no longer required or when instructed by the Consultant and make good any damage.</t>
  </si>
  <si>
    <t>First Aid Box</t>
  </si>
  <si>
    <t>The Contractor is to provide on site a First Aid Box or Cupboard prominently marked with the words FIRST AID for the purpose of treating any of his employees injured on site. The contents of this box are to comply in all respects with the Factories Ordinance and shall include, but shall not be limited to, a snake bite serum kit. The Contractor is to ensure that there is adequate stock in the First Aid Box which is to be produced and opened for the inspection of the Consultant on request.</t>
  </si>
  <si>
    <t>(As described in items 31 and 32 in the instruction sheet)</t>
  </si>
  <si>
    <t>Allow for providing with this tender, four copies of the outline program in accordance with which he proposes to execute the Works. Within a further two weeks, he shall submit the detailed program of construction for the whole of the Works to the Consultant. The program shall be detailed to show separately each building section and main elements of the works and the dates of commencement and completion of each operation.</t>
  </si>
  <si>
    <t>(As described in items 38 and 39 in the instruction sheet)</t>
  </si>
  <si>
    <t>The Contractor shall arrange for his representative to attend site meetings as and when reasonably required by the Consultant and shall provide all necessary facilities for such meetings.</t>
  </si>
  <si>
    <t>Progress photographs</t>
  </si>
  <si>
    <t>The Contractor shall allow in his tender for five sets each of coloured progress photographs to be delivered to the Consultant or his appointed representative; the intervals, numbers and sizes of the photographs being as directed by the Consultant. The Contractor shall also provide for one set of coloured progress photographs to be pasted on a notice board, also to be provided by the Contractor, located in the Consultants' Site Office, and under which shall each be placed an inscription showing the date and location of each photograph.</t>
  </si>
  <si>
    <t>Project Vehicle</t>
  </si>
  <si>
    <t>Allow for the purchase of a Toyoto Corolla 2020 model for Project Team  vehicle</t>
  </si>
  <si>
    <t>Existing Installations</t>
  </si>
  <si>
    <t>Allow for protecting and maintaining all pipes, ducts and cables met in excavations, for keeping all ditches, gullies and channels clear and unobstructed and for making good any damage caused to public or private roads, paths, kerbs and drains and paying all costs and charges incurred.</t>
  </si>
  <si>
    <t>Temporary stormwater drainage</t>
  </si>
  <si>
    <t>Allow for ensuring that the whole of the site is kept free from the risk of stormwater flooding and providing such temporary ditches, gullies and the like as may be necessary and for subsequently backfilling such excavations and making good. Any damage arising from non-compliance with this clause is to be made good at the Contractor's own expense.</t>
  </si>
  <si>
    <t>(As described in items 41 - 47 in the instruction sheet)</t>
  </si>
  <si>
    <t>Allow for taking all necessary precautions with regard to the order and method of execution of the work to avoid causing disturbance or nuisance to the users and occupiers of existing buildings and premises adjacent to the Works and for complying with any directions of the Consultant in this respect.</t>
  </si>
  <si>
    <t>The Contractor shall erect dust screens, keep the works damp and clear away rubble etc, as it accumulates and shall warn the Consultant of any particular dust hazards before he starts any work in question.</t>
  </si>
  <si>
    <t>(As described in items 67 and 68 in the instruction sheet)</t>
  </si>
  <si>
    <t>Allow for providing all scaffolding, hoists, tackle and other plant, profiles, templates, centering, and equipment generally required for the proper, safe and efficient execution of the Works including Sub-Contract Works, and providing all labour, materials, and equipment required by the Consultant for testing and measuring the Works, and for weighing, measuring and testing the efficiency of any portion of the Works. (Deviation from the Standard Method of Measurement)</t>
  </si>
  <si>
    <t>(As described in items 69 - 73 in the instruction sheet)</t>
  </si>
  <si>
    <t>Allow for keeping such books, accounts and other documents and records as necessary to show the increase in costs incurred or the reductions obtained under the Conditions of Contract and furnishing such books, accounts, documents and records to the Quantity Surveyor or other person authorized to receive them at monthly intervals or as requested throughout the duration of the Contract.</t>
  </si>
  <si>
    <t>Welfare and Safety</t>
  </si>
  <si>
    <t>Allow for providing adequate latrine accommodation and keeping the same in a clean and sanitary condition, and cleaning and thoroughly deodorizing frequently to the satisfaction of the Health Authorities. All such accommodation is to be cleared away upon project completion, and the Site deodorized or treated as may be directed by the Consultant.</t>
  </si>
  <si>
    <t>As described in Clause Nr 1 - 4 on the instruction sheet</t>
  </si>
  <si>
    <t>Statutory obligations, notices, fees and charges. The Contractor should allow here or in his rates for any fees and charges legally demandable under this clause.</t>
  </si>
  <si>
    <t>Materials, goods and workmanship to conform to description, testing and inspection.</t>
  </si>
  <si>
    <t>The Contractor should allow here or in his rates for testing fees incurred in testing materials which are proven to be in accordance with this Contract.</t>
  </si>
  <si>
    <t>As described in item 78 on the instruction sheet</t>
  </si>
  <si>
    <t>Tests and samples</t>
  </si>
  <si>
    <t>Allow for carrying out tests of any materials, either before or after use in the Works and for providing samples of all materials and specimens of colours for approval as required by the Consultant before use or application in the Works.</t>
  </si>
  <si>
    <t>Clearing and cleaning on completion</t>
  </si>
  <si>
    <t>Allow for clearing away all shavings, cuttings and other rubbish as it accumulates from time to time during the progress of the Works and at completion, including that of Sub-Contractors and special tradesmen engaged by the Employer, and the disposal of all materials condemned by the Consultant or his representative.</t>
  </si>
  <si>
    <t>Allow for cleaning down the whole of the premises including cleaning glass both sides and cleaning all floors, pavings, metalwork, finishings and fittings, including sanitary fittings, throughout, touching up generally and removing all stains, dirt and surplus materials and rubbish and leaving the Works and Site in a clean and tidy condition and ready for immediate use, with all damage to property, roads, paths and drains, etc., made good to the satisfaction of the Consultant.</t>
  </si>
  <si>
    <t>As described in item 82 - 84 on the instruction sheet</t>
  </si>
  <si>
    <t>Provide and erect a site board in a design approved by the Consultant, and in a location to be determined by the Consultant, insofar as such location does not violate the rules, regulations or bye-laws of any Local or other authority, excepting that should placement of the said site board require payment of a fee, charge or rate to any Local or other authority the Contractor is deemed to have allowed for the same.</t>
  </si>
  <si>
    <t>All costs in respect of the name board which shall be maintained and kept in good order at all times shall be borne by the Contractor.</t>
  </si>
  <si>
    <t>COLLECTION</t>
  </si>
  <si>
    <t>PRELIMINARIES AND GENERAL CLAUSES</t>
  </si>
  <si>
    <t>Page 1/1</t>
  </si>
  <si>
    <t>Page 1/2</t>
  </si>
  <si>
    <t>Page 1/3</t>
  </si>
  <si>
    <t>Page 1/4</t>
  </si>
  <si>
    <t>Page 1/5</t>
  </si>
  <si>
    <t>Page 1/6</t>
  </si>
  <si>
    <t>Carried Forward</t>
  </si>
  <si>
    <t>Preliminaries and General Clauses Carreid to General Summary</t>
  </si>
  <si>
    <r>
      <t xml:space="preserve">Allow for covering up and protecting from injury from weather or from any cause all new work, also for supplying all temporary doors, protection to windows and any other requisite protection for the whole of the Works executed whether by the Contractor or special tradesmen or Sub-Contractors and any damage caused must be made good by the Contractor at his own expense. </t>
    </r>
    <r>
      <rPr>
        <b/>
        <sz val="10"/>
        <rFont val="Arial"/>
        <family val="2"/>
      </rPr>
      <t>(Deviation from the Standard Method of Measurement)</t>
    </r>
  </si>
  <si>
    <t>Qty</t>
  </si>
  <si>
    <t>Unit</t>
  </si>
  <si>
    <t>Rate</t>
  </si>
  <si>
    <t>BILL NR. 2 - EXTENSION OF REGIONAL CONTROL CENTER</t>
  </si>
  <si>
    <t>SUBSTRUCTURE/RETAINING WALL/BASEMENT</t>
  </si>
  <si>
    <t>GROUNDWORK</t>
  </si>
  <si>
    <t>INFORMATION  [All Provisional]</t>
  </si>
  <si>
    <t xml:space="preserve">  </t>
  </si>
  <si>
    <t>Nature and location of the work</t>
  </si>
  <si>
    <t>The work in this section comprises:</t>
  </si>
  <si>
    <t>(i)  Excavations, trenches, pits and the likes, concrete work, waterproofing, earth filling, and all other ancillary works associated with strip/pad foundation up to and including  ground floor slab.                     (ii) All concrete works are provisional quantities in this section</t>
  </si>
  <si>
    <t>D20: EXCAVATING AND FILLING</t>
  </si>
  <si>
    <t>Excavating</t>
  </si>
  <si>
    <t>Top soil for preservation</t>
  </si>
  <si>
    <t>A</t>
  </si>
  <si>
    <t>average 150mm deep</t>
  </si>
  <si>
    <t>m2</t>
  </si>
  <si>
    <t>Trenches width exceeding 300mm</t>
  </si>
  <si>
    <t>B</t>
  </si>
  <si>
    <t>maximum depth not exceeding 150mm; commencing surface 1000mm below existing ground level</t>
  </si>
  <si>
    <t>m3</t>
  </si>
  <si>
    <t xml:space="preserve">Pits; for isolated concrete foundation; </t>
  </si>
  <si>
    <t>C</t>
  </si>
  <si>
    <t>Disposal of excavated material</t>
  </si>
  <si>
    <t>D</t>
  </si>
  <si>
    <t>off site</t>
  </si>
  <si>
    <t>Excavated material arising from excavation</t>
  </si>
  <si>
    <t>Filling to excavation</t>
  </si>
  <si>
    <t>E</t>
  </si>
  <si>
    <t>average thickness exceeding 0.25m</t>
  </si>
  <si>
    <t>Selected excavated laterite material obtained from offsite borrow pits</t>
  </si>
  <si>
    <t>Filling to excavation; depositing in layers 150mm maximum thickness</t>
  </si>
  <si>
    <t>average thickness exceeding 250mm</t>
  </si>
  <si>
    <t xml:space="preserve">Hardcore to be obtained from off-site; </t>
  </si>
  <si>
    <t>Filling to make up levels; depositing in layers 150mm maximum thickness</t>
  </si>
  <si>
    <t>average thickness not exceeding 150mm</t>
  </si>
  <si>
    <t>Termite treatmment</t>
  </si>
  <si>
    <t>dieldrex 20" or other equal and approved anti-termite solution to sides and bottom of excavtions</t>
  </si>
  <si>
    <t>E   IN - SITU CONCRETE</t>
  </si>
  <si>
    <t>E10: MIXING/ CASTING/ CURING/ IN-SITU CONCRETE</t>
  </si>
  <si>
    <t>Plain in-situ concrete; mix 1:10, 20 aggregate; blinding</t>
  </si>
  <si>
    <t>Isolated foundations; bases, foundations and beds</t>
  </si>
  <si>
    <t>not exceeding 150mm thick; poured on earth surfaces</t>
  </si>
  <si>
    <t>Plain in-situ concrete; B.S.5328, designed mix C25, 20 aggregate, minimum cement content 310 kg/m3; vibrated</t>
  </si>
  <si>
    <t>Isolated foundations; poured on blinding</t>
  </si>
  <si>
    <t>generally; 150 - 450mm thick</t>
  </si>
  <si>
    <t>Isolated foundations; bases</t>
  </si>
  <si>
    <t>generally; 250 - 500mm thick</t>
  </si>
  <si>
    <t xml:space="preserve">Beds </t>
  </si>
  <si>
    <t>ground slabs; thickness 150-450mm thick</t>
  </si>
  <si>
    <t>Columns</t>
  </si>
  <si>
    <t>generally; in foundations</t>
  </si>
  <si>
    <t>Ground beams</t>
  </si>
  <si>
    <t>E20: FORMWORK FOR IN-SITU CONCRETE</t>
  </si>
  <si>
    <t>Sawn formwork to:</t>
  </si>
  <si>
    <t>Sides of foundations : plain vertical.</t>
  </si>
  <si>
    <t>F</t>
  </si>
  <si>
    <t>column bases; height 250 - 500mm high</t>
  </si>
  <si>
    <t>Columns; isolated</t>
  </si>
  <si>
    <t>G</t>
  </si>
  <si>
    <t>regular shaped; rectangular in foundations</t>
  </si>
  <si>
    <t>Ground beams; isolated</t>
  </si>
  <si>
    <t>H</t>
  </si>
  <si>
    <t>sides ; rectangular</t>
  </si>
  <si>
    <t>J</t>
  </si>
  <si>
    <t>height not exceeding 250mm</t>
  </si>
  <si>
    <t xml:space="preserve">m </t>
  </si>
  <si>
    <t xml:space="preserve"> </t>
  </si>
  <si>
    <t>E30: REINFORCEMENT FOR IN-SITU CONCRETE</t>
  </si>
  <si>
    <t>Reinforcement bars; B.S.4449, hot rolled deformed high yield steel</t>
  </si>
  <si>
    <t>Straight and bent</t>
  </si>
  <si>
    <t>in column bases</t>
  </si>
  <si>
    <t xml:space="preserve">16mm diameter </t>
  </si>
  <si>
    <t>t</t>
  </si>
  <si>
    <t>in columns</t>
  </si>
  <si>
    <t>in ground floor beams</t>
  </si>
  <si>
    <t xml:space="preserve">25mm diameter </t>
  </si>
  <si>
    <t xml:space="preserve">20mm diameter </t>
  </si>
  <si>
    <t>Links</t>
  </si>
  <si>
    <t>10mm diameter</t>
  </si>
  <si>
    <t>in  ground floor beams</t>
  </si>
  <si>
    <t>Reinforcement fabric; B.S.4483, hard drawn plain round steel; welded</t>
  </si>
  <si>
    <t>Reference A192, weight 2.22kg/m2 measured net with minimum 300mm side laps; 300mm end laps</t>
  </si>
  <si>
    <t>1 layer; laid generally</t>
  </si>
  <si>
    <t>MASONRY</t>
  </si>
  <si>
    <t>F10: BLOCK WALLING</t>
  </si>
  <si>
    <t>Sandcrete hollow blockwork, bedded and jointed in cement and sand mortar (1:6)</t>
  </si>
  <si>
    <t>Walls; filled solid with concrete grade 15</t>
  </si>
  <si>
    <t>230mm thick; stretcher bond</t>
  </si>
  <si>
    <t>BUILDING FABRIC SUNDRIES</t>
  </si>
  <si>
    <t>P10: SUNDRY INSULATION/PROOFING WORK/ FIRE STOPS</t>
  </si>
  <si>
    <t>Polythene sheeting, Visqueen 1000 gauge; 50mm thick welted lapped joints</t>
  </si>
  <si>
    <t>Plain areas</t>
  </si>
  <si>
    <t>horizontal; laid loose</t>
  </si>
  <si>
    <t>18mm thick celotex or other approved joint filler set vertically or horizontally in concrete work including all necessry formwork</t>
  </si>
  <si>
    <t>Expansion Joint</t>
  </si>
  <si>
    <t>expansion joint filler</t>
  </si>
  <si>
    <t>ADDITIONAL WORK IN SUBSTRUCTURE</t>
  </si>
  <si>
    <t>sum</t>
  </si>
  <si>
    <t>Collection</t>
  </si>
  <si>
    <t>SUBSTRUCTURE.</t>
  </si>
  <si>
    <t>Page 2/1</t>
  </si>
  <si>
    <t>Page 2/2</t>
  </si>
  <si>
    <t>Page 2/3</t>
  </si>
  <si>
    <t>Page 2/4</t>
  </si>
  <si>
    <t>Page 2/5</t>
  </si>
  <si>
    <t>To Extension of RCC collection :</t>
  </si>
  <si>
    <t>FRAMES AND UPPER FLOORS</t>
  </si>
  <si>
    <t>E    IN - SITU CONCRETE</t>
  </si>
  <si>
    <t>INFORMATION</t>
  </si>
  <si>
    <t>The work in this section comprises</t>
  </si>
  <si>
    <t>(i.)  Reinforced concrete columns, beams, suspended floor slabs and associated works.          (ii) All concrete are provisional quantities in this section
(iii.)  The Contractor is however referred to Structural Engineer's drawings for details and scope of the Works.</t>
  </si>
  <si>
    <t xml:space="preserve">Slabs; suspended floor </t>
  </si>
  <si>
    <t>thickness not exceeding 150mm</t>
  </si>
  <si>
    <t>Beams/ribs</t>
  </si>
  <si>
    <t>attached</t>
  </si>
  <si>
    <t>generally</t>
  </si>
  <si>
    <t xml:space="preserve">Horinzontal soffit of suspended slab; </t>
  </si>
  <si>
    <t xml:space="preserve">regular shaped; rectangular; </t>
  </si>
  <si>
    <t>Edges of suspended slab; plain vertical</t>
  </si>
  <si>
    <t>Beam</t>
  </si>
  <si>
    <t>regular shaped; rectangular; height to soffit not exceeding 3000mm</t>
  </si>
  <si>
    <t>regular shaped; rectangular</t>
  </si>
  <si>
    <t xml:space="preserve">8mm diameter </t>
  </si>
  <si>
    <t>in floor beams/ribs</t>
  </si>
  <si>
    <t xml:space="preserve">12mm diameter </t>
  </si>
  <si>
    <t xml:space="preserve">10mm diameter </t>
  </si>
  <si>
    <t>K</t>
  </si>
  <si>
    <t>in beams/ribs</t>
  </si>
  <si>
    <t>L</t>
  </si>
  <si>
    <t>Poystyrene ribs</t>
  </si>
  <si>
    <t>M</t>
  </si>
  <si>
    <t>not exceeding 200mm high in slab</t>
  </si>
  <si>
    <t>FRAME &amp; UPPER FLOOR</t>
  </si>
  <si>
    <t>Page 2/6</t>
  </si>
  <si>
    <t>Page 2/7</t>
  </si>
  <si>
    <t>STAIRCASES AND LIFT SHAFT</t>
  </si>
  <si>
    <t>E  IN - SITU CONCRETE</t>
  </si>
  <si>
    <t>(i.)  Reinforced concrete staircases and associated works.
(ii.)  The Contractor is however referred to Structural Engineer's drawings for details and scope of the Works.</t>
  </si>
  <si>
    <t>E10: MIXING/CASTING/CURING/IN-SITU CONCRETE</t>
  </si>
  <si>
    <t>Landing</t>
  </si>
  <si>
    <t>Slopping soffit of stairs</t>
  </si>
  <si>
    <t>Half landing beams</t>
  </si>
  <si>
    <t>Steps</t>
  </si>
  <si>
    <t>To Collection :</t>
  </si>
  <si>
    <t>Horinzontal soffit of landing</t>
  </si>
  <si>
    <t>slab thickness not exceeding 200mm; height to soffit 1.50 - 3.00m</t>
  </si>
  <si>
    <t>slope exceeding 15 degrees</t>
  </si>
  <si>
    <t>Sides and soffit of half landing beams</t>
  </si>
  <si>
    <t>plain vertical; regular in shape</t>
  </si>
  <si>
    <t xml:space="preserve">         </t>
  </si>
  <si>
    <t>Edges of suspended landing; plain vertical</t>
  </si>
  <si>
    <t>Steps; edges of risers, plain vertical</t>
  </si>
  <si>
    <t>average height 150mm</t>
  </si>
  <si>
    <t>m</t>
  </si>
  <si>
    <t>Raking string of steps</t>
  </si>
  <si>
    <t>width not exceeding 250mm</t>
  </si>
  <si>
    <t>in  staircases generally</t>
  </si>
  <si>
    <t>in  half landing beams</t>
  </si>
  <si>
    <t>in beams</t>
  </si>
  <si>
    <t>L31  METAL BALUSTRADES</t>
  </si>
  <si>
    <t>Supply and fix 50mm diameter stainless steel hand rails fixed to 25mm diameter stainless steel balustrade 1055mm overall height to required specification and direction by the project Architect</t>
  </si>
  <si>
    <t>M10: SAND CEMENT/ CONCRETE/ SCREEDS/TOPPINGS</t>
  </si>
  <si>
    <t>Mortar, cement and sand (1:3) beds and backings</t>
  </si>
  <si>
    <t>25mm work to floor on concrete base</t>
  </si>
  <si>
    <t>landing</t>
  </si>
  <si>
    <t>25mm work to treads on concrete base</t>
  </si>
  <si>
    <t>width 300mm</t>
  </si>
  <si>
    <t>12mm work to plain risers on concrete base</t>
  </si>
  <si>
    <t>height 150mm</t>
  </si>
  <si>
    <t>12mm work to skirting on wall</t>
  </si>
  <si>
    <t>height 100mm</t>
  </si>
  <si>
    <t>M40: STONE/ CONCRETE/ QUARRY/ CERAMIC TILING/MOSAIC</t>
  </si>
  <si>
    <t>Non-slip granite floor slabs; 3 joints systematic layout, bedding in 10mm thick cement mortar (1:3); including pointing.</t>
  </si>
  <si>
    <t>600 x 300mm x 25mm to floors on cement and sand base; level to falls only not exceeding 15 degrees from horizontal</t>
  </si>
  <si>
    <t xml:space="preserve">Landing </t>
  </si>
  <si>
    <t>patterned</t>
  </si>
  <si>
    <t xml:space="preserve">Staircase treads </t>
  </si>
  <si>
    <t xml:space="preserve">Staircase risers </t>
  </si>
  <si>
    <t>Skirting on wall</t>
  </si>
  <si>
    <t>M20: PLASTERED/RENDERED</t>
  </si>
  <si>
    <t>Mortar, cement and sand (1:4); steel trowelled</t>
  </si>
  <si>
    <t>12mm work to walls on concrete base or blockwork</t>
  </si>
  <si>
    <t>Horizontal soffit of landing</t>
  </si>
  <si>
    <t>regular shaped; rectangular; height to soffit 1.50 - 3.00m</t>
  </si>
  <si>
    <t>Raking string of staircase</t>
  </si>
  <si>
    <t>M60: PAINTING/CLEAR FINISHING</t>
  </si>
  <si>
    <t>P.O.P floating of slab soffits</t>
  </si>
  <si>
    <t>over 300mm wide; internal; as architectural details</t>
  </si>
  <si>
    <t>One mist coat and  two full coats of emulsion paint</t>
  </si>
  <si>
    <t>Cement rendered general surfaces</t>
  </si>
  <si>
    <t>slope exceeding 15 degrees from horizontal</t>
  </si>
  <si>
    <t>STAIRCASE</t>
  </si>
  <si>
    <t>Page 2/9</t>
  </si>
  <si>
    <t>Page 2/10</t>
  </si>
  <si>
    <t>Page 2/11</t>
  </si>
  <si>
    <t>Page 2/12</t>
  </si>
  <si>
    <t>ROOF AND ROOF COVERING</t>
  </si>
  <si>
    <t>Beams; roof beams</t>
  </si>
  <si>
    <t>not exceeding exceeding 300mm deep</t>
  </si>
  <si>
    <t>roof slab</t>
  </si>
  <si>
    <t>Coping on parapet wall</t>
  </si>
  <si>
    <t>Beam; plain vertical; roof beams</t>
  </si>
  <si>
    <t>roof slab; generally</t>
  </si>
  <si>
    <t>Edges of roof slab; plain vertical</t>
  </si>
  <si>
    <t>height not exceeding 300mm</t>
  </si>
  <si>
    <t>sides and soffit of coping to parapet wall</t>
  </si>
  <si>
    <t>Reinforcement bars; B.S.4449, hot rolled deformed high yield steel; Straight and bent</t>
  </si>
  <si>
    <t>in roof beams</t>
  </si>
  <si>
    <t>in roof slab</t>
  </si>
  <si>
    <t>STRUCTURAL/CARCASSING METAL/TIMBER</t>
  </si>
  <si>
    <t>G10: STRUCTURAL STEEL WORK</t>
  </si>
  <si>
    <t>Structural Steel Work; rolled steel framed welded  channel on all joints on steel members; as shown on the drawings; protected red oxide paint as specified</t>
  </si>
  <si>
    <t>Roof members</t>
  </si>
  <si>
    <t>70x70 x6mm thick (5.36kg/m) steel angle iron</t>
  </si>
  <si>
    <t>tons</t>
  </si>
  <si>
    <t>60x60 x6mm thick (5.36kg/m) steel angle iron</t>
  </si>
  <si>
    <t>60mm diameter 3mm thick (4.21kg/m) galvanised tubular structs</t>
  </si>
  <si>
    <t>65x202x60x2.1mm thick (6.22kg/m) Z-purlins</t>
  </si>
  <si>
    <t>Allow for fittings and accessories</t>
  </si>
  <si>
    <t>item</t>
  </si>
  <si>
    <t>Allow for erection of steel members</t>
  </si>
  <si>
    <t>CLADDING/COVERING</t>
  </si>
  <si>
    <t>H72: ALUMINIUM STRIP SHEET COVERINGS/ FLASHINGS</t>
  </si>
  <si>
    <t xml:space="preserve">Long span natural soffits and coloured top [as approved by Architect] with PU: 0.70mm guage roof coverings; fixing to structural strusses; 200mm end laps and one or two corrugation side laps.
 </t>
  </si>
  <si>
    <t>pitch not exceeding 15 degrees</t>
  </si>
  <si>
    <t>Ridge capping/Eaves; slanting</t>
  </si>
  <si>
    <t>600mm girth</t>
  </si>
  <si>
    <t>0.70mm gauge transluscent corrugated  roof sheeting and accessories with two corrugation side laps and fixing to steel 'Z'  purlins (measured separately) with aluminium hooks bolts and nylon washers and well lapped in accordance with manufacturers instructions (measured nett)</t>
  </si>
  <si>
    <t>Translucent roof sheeting laid to slope in pitched roof structure</t>
  </si>
  <si>
    <t>Luxalon cladding</t>
  </si>
  <si>
    <t>sides of roof covering</t>
  </si>
  <si>
    <t>J  WATERPROOFING</t>
  </si>
  <si>
    <t>J41: FLEXIBLE SHEET WATER PROOFING ROOF COVERINGS</t>
  </si>
  <si>
    <t>Scudoplast TNT or other equal and approved bituminous felt damp proof membrane on and including polythene separating layer 50mm lapped joints</t>
  </si>
  <si>
    <t>Gutters and linings; to concrete base</t>
  </si>
  <si>
    <t>girth exceeding 1000mm</t>
  </si>
  <si>
    <t>Wall lining on cement and sand base</t>
  </si>
  <si>
    <t>SURFACE FINISHES</t>
  </si>
  <si>
    <t>Mortar, cement and sand (1:3)</t>
  </si>
  <si>
    <t>25mm work to roofs on concrete base; one coat; screeded with water repelant admixture</t>
  </si>
  <si>
    <t>to falls and crossfalls and to slopes not exceeding 15 degrees from horizontal</t>
  </si>
  <si>
    <t>Mortar,cement and sand (1:4) floated backing.</t>
  </si>
  <si>
    <t>width exceeding 300mm</t>
  </si>
  <si>
    <t>Page 2/14</t>
  </si>
  <si>
    <t>Page 2/15</t>
  </si>
  <si>
    <t>Page 2/16</t>
  </si>
  <si>
    <t>EXTERNAL AND INTERNAL WALLS</t>
  </si>
  <si>
    <t>(i)  The erection of hollow sandcrete block walls, reinforced concrete lintels.                                                                                                                (ii) All concrete work are provisional quantities in this section                                                                         (iii)  The Contractor is however referred to Architect's and Structural Engineer's drawings for details and scope of the scope of work</t>
  </si>
  <si>
    <t>Lintel</t>
  </si>
  <si>
    <t>Lintel: sides and soffit.</t>
  </si>
  <si>
    <t>size: 230 x 230mm  regular shaped rectangle</t>
  </si>
  <si>
    <t xml:space="preserve">E30: REINFORCEMENT FOR IN-SITU CONCRETE </t>
  </si>
  <si>
    <t>in lintel</t>
  </si>
  <si>
    <t>Sandcrete hollow blockwork, bedded and jointed in cement and sand mortar</t>
  </si>
  <si>
    <t>Walls/Parrapet</t>
  </si>
  <si>
    <t>230mm thick; stretcher bond; regular</t>
  </si>
  <si>
    <t>150mm thick; stretcher bond; regular</t>
  </si>
  <si>
    <t>Expansion joint</t>
  </si>
  <si>
    <t>Form expansion joint between concrete work or blockwall consisting of 20mm flexcel or other equal and approved expansion joint filler piece set vertically and point top edge in mastic sealant</t>
  </si>
  <si>
    <t>Page 2/18</t>
  </si>
  <si>
    <t>Page 2/19</t>
  </si>
  <si>
    <t>L   WINDOWS AND DOORS</t>
  </si>
  <si>
    <t>(i) Timber flush door and steel frames, anodised aluminium doors and windows.
(ii) The contractor is however referred to the Architectural doors and windows schedule for details and scope of work.</t>
  </si>
  <si>
    <t>L10: WINDOWS</t>
  </si>
  <si>
    <t>Composite steel burglar bar fixed screen panel units fixed to structural window opening; comprising flat bars framing with and including priming with red oxide paint and finished in appropriate gloss paint.</t>
  </si>
  <si>
    <t xml:space="preserve">1800 x 1800mm overall; fixing to masonry </t>
  </si>
  <si>
    <t>nr</t>
  </si>
  <si>
    <t xml:space="preserve">1200 x 1800mm overall; fixing to masonry </t>
  </si>
  <si>
    <t xml:space="preserve">1200 x 600mm overall; fixing to masonry </t>
  </si>
  <si>
    <t xml:space="preserve">600 x 600mm overall; fixing to masonry </t>
  </si>
  <si>
    <t>L11 ALUMINIUM WINDOWS</t>
  </si>
  <si>
    <t>SUPPLY AND FIX  the following Aluminium or approved equal best quality purpose made bronze anodized aluminium windows and fixed light complete with, standard frames with laminated 5mm thick reflective glass and locking handle  with and  including cutting and pinning lugs to blockwork or concrete and pointing in mastic.</t>
  </si>
  <si>
    <t>Aluminium Curtain Wall</t>
  </si>
  <si>
    <t>Multiple panel aluminium curtain walling to suite structural opening as in design</t>
  </si>
  <si>
    <t>Aluminium casement</t>
  </si>
  <si>
    <t>Multiple panel aluminium casement windows to suite structural opening size 1800x1800mm high overall</t>
  </si>
  <si>
    <t>Multiple panel aluminium casement windows to suite structural opening size 1200x1800mm high overall</t>
  </si>
  <si>
    <t>Multiple panel aluminium casement windows to suite structural opening size 1200x600mm high overall</t>
  </si>
  <si>
    <t>Multiple panel aluminium casement windows to suite structural opening size 600x600mm high overall</t>
  </si>
  <si>
    <t>L20  TIMBER DOORS/SHUTTERS/HATCHES</t>
  </si>
  <si>
    <t>Purposed made laminated steel panel doors on galvanised steel frame with three hinges and high quality keys and sensor keys</t>
  </si>
  <si>
    <t>Steel door to suite  opening size 900 x 2100mm high overall</t>
  </si>
  <si>
    <t>Steel door to suite  opening size 750 x 2100mm high overall</t>
  </si>
  <si>
    <t>Steel escape door to suite  opening size 1200 x 2100mm high overall</t>
  </si>
  <si>
    <t>WINDOWS AND DOORS</t>
  </si>
  <si>
    <t>Page 2/20</t>
  </si>
  <si>
    <t>Page 2/21</t>
  </si>
  <si>
    <t>MECHANICAL INSTALLATIONS</t>
  </si>
  <si>
    <t>R11 FOUL DRAINAGE ABOVE GROUND</t>
  </si>
  <si>
    <t>Pipes; straight; uPVC; push-fit jointed; in ducts, chases, floor screeds, and trenches</t>
  </si>
  <si>
    <t>100mm; waste water pipes and vents; in ducts; fixed to floor,  wall and chases</t>
  </si>
  <si>
    <t>50mm; waste pipes; in ducts; fixed to floor, wall and chases</t>
  </si>
  <si>
    <t>Extra over pipework UPVC pipe 100mm</t>
  </si>
  <si>
    <t>Bend; 100x100mm</t>
  </si>
  <si>
    <t>Tees; 100x100x100mm</t>
  </si>
  <si>
    <t xml:space="preserve">WC connector sleeve; 100x100mm plug </t>
  </si>
  <si>
    <t>Vent cowl; 100mm</t>
  </si>
  <si>
    <t>Cleaning eye; 100mm</t>
  </si>
  <si>
    <t>Extra over pipework UPVC pipe 50mm</t>
  </si>
  <si>
    <t>Bend; 50x50mm</t>
  </si>
  <si>
    <t>Tees; 50x50x50mm</t>
  </si>
  <si>
    <t xml:space="preserve">S10  COLD WATER </t>
  </si>
  <si>
    <t>PIPE LINES</t>
  </si>
  <si>
    <t>Pipes and fittings heavy gauge multilayer PPR "TECHNOGREEN" types in ducts, trenches, chases, floor screeds and insitu concrete as per Engineer's specification.</t>
  </si>
  <si>
    <t xml:space="preserve">Water distribution; 25mm in floor and walls </t>
  </si>
  <si>
    <t xml:space="preserve">Water distribution; 19mm in floor and walls </t>
  </si>
  <si>
    <t xml:space="preserve">Water distribution; 16mm in floor and walls </t>
  </si>
  <si>
    <t>Extra over pipework; PPR pipe; 25mm</t>
  </si>
  <si>
    <t>Elbow; 25x19mm</t>
  </si>
  <si>
    <t>Tees; 25x19x25mm</t>
  </si>
  <si>
    <t>Sockets; 25mm</t>
  </si>
  <si>
    <t>Nipple; 25x25mm</t>
  </si>
  <si>
    <t>Union connector; 25mm</t>
  </si>
  <si>
    <t>Extra over pipework; PPR pipe; 19mm</t>
  </si>
  <si>
    <t>Elbow; 19x16mm</t>
  </si>
  <si>
    <t>Tees; 19x16x19mm</t>
  </si>
  <si>
    <t>Sockets;19mm</t>
  </si>
  <si>
    <t>Nipple; 19x19mm</t>
  </si>
  <si>
    <t>Union connector; 19mm</t>
  </si>
  <si>
    <t>Extra over pipework; PPR pipe; 16mm</t>
  </si>
  <si>
    <t>Elbow; 16x16mm</t>
  </si>
  <si>
    <t>Tees; 16mm</t>
  </si>
  <si>
    <t>N</t>
  </si>
  <si>
    <t>Sockets;16mm</t>
  </si>
  <si>
    <t>P</t>
  </si>
  <si>
    <t>Nipple; 16mm</t>
  </si>
  <si>
    <t>Q</t>
  </si>
  <si>
    <t>Union connector; 16mm</t>
  </si>
  <si>
    <t>Accessories for Plumbing Services</t>
  </si>
  <si>
    <t>Valves and Corks; PPR fittings</t>
  </si>
  <si>
    <t>R</t>
  </si>
  <si>
    <t>Gate valve; 25mm</t>
  </si>
  <si>
    <t>S</t>
  </si>
  <si>
    <t>Gate valve; 19mm</t>
  </si>
  <si>
    <t>T</t>
  </si>
  <si>
    <t>Gate valve; 16mm</t>
  </si>
  <si>
    <t>U</t>
  </si>
  <si>
    <t>Non return valve; 25mm</t>
  </si>
  <si>
    <t>V</t>
  </si>
  <si>
    <t>Non return valve; 19mm</t>
  </si>
  <si>
    <t>N13 Sanitary Fittings</t>
  </si>
  <si>
    <t>"Sweethomes" or other approved vitreous sanitary fittings in approved colour including assembling all component parts, and making all necessary watertight joints in accordance with the manufacturers instructions, cleaning and leaving in sound mechanical working order on completion (joints to service and waste measured separately)</t>
  </si>
  <si>
    <t>Low level W.C suite comprising vitreous china pan and "S" trap complete with double flap plastic ring seats with rubber buffers, vitreous china flushing cistern 9 litres capacity with concealed brackets, including flush bend and indian rubber cone connector including plugging and screwing cistern to wall</t>
  </si>
  <si>
    <t xml:space="preserve">600 x 450mm white vitreous wash hand basin complete with plug, heavy gauge mixers, chain and stay with 12mm chromium plated waste fitting fix to granite slab (granite measured separately) </t>
  </si>
  <si>
    <t>Shower size 800x800mm with telephone shower; 19mm cold and hot water connections; chained waste plug and complete with all fittings and accessories</t>
  </si>
  <si>
    <t>Stainless steel sink with double bowl and double drainer size 2000 x 732mm with chromium plated waste and combined overflow chain and plug, including pair of chromium plated high neck pillar taps and fitting on units or accessories</t>
  </si>
  <si>
    <t>ROSE BUD 6mm silver glass mirror 1200x600mm high with chromium plated dome headed screws and polythene buffers.</t>
  </si>
  <si>
    <t>150 x 150mm white vitreous recessed toilet roll holder and built into blockwork.</t>
  </si>
  <si>
    <t>Floor drain; stainless steel; mounted flush with floor finish; with galvanised wire strainer and 50mm low level S-Trap</t>
  </si>
  <si>
    <t>Urinals;  complete with all fittings and accessories</t>
  </si>
  <si>
    <t>FIRE FIGHTING INSTALLATION</t>
  </si>
  <si>
    <t>Execute complete concealed fire fighting water installation using recommended pipes, fittings,valves and accessories</t>
  </si>
  <si>
    <t>Fire hosereel points</t>
  </si>
  <si>
    <t>Sprinkler head points</t>
  </si>
  <si>
    <t>Equipments</t>
  </si>
  <si>
    <t>Supply and install fire hosereel with 25mm hosereel 36m long recessed swinging type with connector, piping and valve enclosed in a steel cabinet as approved by the Mechanical Engineers</t>
  </si>
  <si>
    <t>Supply and install fire sprinkler connected to the pump control systems as directed by the Mechanical Engineer</t>
  </si>
  <si>
    <t>Supply and install sequential activator as directed by the Mechanical Engineer</t>
  </si>
  <si>
    <t>Supply and install cannisters as directed by the Mechanical Engineer</t>
  </si>
  <si>
    <t>Fire extinguisher; hand held for classes ABC; 5kg     capacity general purpose dry powder type</t>
  </si>
  <si>
    <t>Fire extinguisher; hand held for classes ABC; 9kg     capacity general CO2type</t>
  </si>
  <si>
    <t>W13  FIRE ALARM AND DETECTION SYSTEMS</t>
  </si>
  <si>
    <t>Fire alarm zone control panel; mild steel casing; incoporating separate alarm and fault indicator for each zone; fault indicator for sounder circuit; individual zone controls and lamp test facility.</t>
  </si>
  <si>
    <t>2 zone unit GENT 3404 1 - 4 loop, or other approved equal addressable board complete with battery and charger unit, installed in sheet cubicle; 24DC; free standing with hydrometer; including 40AMP supply with 24V 38 Ah lead acid, beeper zones indicator</t>
  </si>
  <si>
    <t>ACCESSORIES AND DETECTION EQUIPMENTS</t>
  </si>
  <si>
    <t>GENT 3404 or other approved equal; fire alarm and detection equipment; 24V DC rating; including semi flux fixing to background support  at initiation point</t>
  </si>
  <si>
    <t>Rate of heat detectors</t>
  </si>
  <si>
    <t>Smoke detectors</t>
  </si>
  <si>
    <t>Surface mounted fire alarm siren</t>
  </si>
  <si>
    <t>150mm diameter surface mounted fire alarm bell</t>
  </si>
  <si>
    <t>Water proof breakglass unit; surface mounted; with hammer and keys</t>
  </si>
  <si>
    <t>Allow for initiation point accessories and fittings necessary for complete installation</t>
  </si>
  <si>
    <t>EXTRACTOR FAN</t>
  </si>
  <si>
    <t>Toilet Inline Extractor Fan (EF-2) Ceiling Ductable</t>
  </si>
  <si>
    <r>
      <t>Capacity: 920m</t>
    </r>
    <r>
      <rPr>
        <vertAlign val="superscript"/>
        <sz val="10"/>
        <rFont val="Arial"/>
        <family val="2"/>
      </rPr>
      <t>3</t>
    </r>
    <r>
      <rPr>
        <sz val="10"/>
        <rFont val="Arial"/>
        <family val="2"/>
      </rPr>
      <t>/h. Make: XPELAIR. Model: LV100</t>
    </r>
  </si>
  <si>
    <t xml:space="preserve">Other Installations-  </t>
  </si>
  <si>
    <t>Allow for Drain pipe, PVC sleeves, refrigerant pipe works etc. Refrigerant piping in copper material with suitable insulation and wide vinyl tape insulation for exposed parts.</t>
  </si>
  <si>
    <t>Page 2/24</t>
  </si>
  <si>
    <t>Page 2/25</t>
  </si>
  <si>
    <t>Page 2/26</t>
  </si>
  <si>
    <t>Page 2/27</t>
  </si>
  <si>
    <t>ELECTRICAL INSTALLATIONS</t>
  </si>
  <si>
    <t>V:ELECTRICAL SUPPLY/POWER/LIGHTING</t>
  </si>
  <si>
    <t xml:space="preserve">    </t>
  </si>
  <si>
    <t xml:space="preserve">(i) Installation of all work within internal and external faces of building, up to and including distribution boards, cables, light fittings, airconditioners, extractor fans, fire alarms, closed circuit television and communication installations together with associated wiring, conduiting and wall switches.                         (ii) The description of the measured items are not necessarily fully comprehensive but are intended to indicate the particular item of work concerned.  The price for the works allow for conduits, wiring, earthing connection etc. to ensure that the Electrical Installation functions  in such a manner as to satisfy all the statutory, regulations of Nigeria and the relevant local government institutions and professional bodies.                                                              (iii) The rates set against each items are to be for materials or good manufactured, tested,  insurred and delivered to site, connected up, pointed and put into commission.                                                  </t>
  </si>
  <si>
    <t>(iv) The rates for fittings are to include for all fixing in any position and at any height and connecting to wiring.                                                                     (v) All specifications wiring, fitting etc, are in  compliance with the Engineer's requirements.
(vi)  Prime cost and provisional sums are to be expended at the discretions of the Architect where necessary.</t>
  </si>
  <si>
    <t>Electrical Works Generally</t>
  </si>
  <si>
    <t>V20  LV DISTRIBUTION</t>
  </si>
  <si>
    <t>Equipment; Metal clad Main Distribution Board as manufactured by MERLIN GERLIN, SIEMENS, ABB, MEM or other approved including bus bars earthing and labels, MCCB links with instructions as specified to form a complete panel installed in accordance with manufacturers instructions</t>
  </si>
  <si>
    <t>Main Switch Boards</t>
  </si>
  <si>
    <t xml:space="preserve">Free standing cubicle type 1000A  MV panel complete with encasement; complete with instrumentation indicator lights, voltmeters, ammeter, etc complete with the following </t>
  </si>
  <si>
    <t>Incomers:</t>
  </si>
  <si>
    <t>1000A TPN MCCB with 1000A rated busbar</t>
  </si>
  <si>
    <t>Outgoings:</t>
  </si>
  <si>
    <t>8nos  63A TPN outgoing MCCB</t>
  </si>
  <si>
    <t>1nos  250A TPN outgoing MCCB</t>
  </si>
  <si>
    <t>1No. 100A TPN outgoing MCCB</t>
  </si>
  <si>
    <t>1No. 600A TPN outgoing MCCB</t>
  </si>
  <si>
    <t>4No. Spare</t>
  </si>
  <si>
    <t xml:space="preserve">Free standing cubicle type 160A  MV panel complete with encasement; complete with instrumentation indicator lights, voltmeters, ammeter, etc complete with the following </t>
  </si>
  <si>
    <t>160A TPN MCCB with 160A rated busbar</t>
  </si>
  <si>
    <t>1nos100A TPN Incomer MCCB</t>
  </si>
  <si>
    <t>8No. 32A TPN outgoing MCCB</t>
  </si>
  <si>
    <t>6No. 63A TPN outgoing MCCB</t>
  </si>
  <si>
    <t xml:space="preserve">Free standing cubicle type 600A  MV panel complete with encasement; complete with instrumentation indicator lights, voltmeters, ammeter, etc complete with the following </t>
  </si>
  <si>
    <t>600A TPN MCCB with 600A rated busbar</t>
  </si>
  <si>
    <t>1nos  600A TPN Incomer MCCB</t>
  </si>
  <si>
    <t>2nos  400A TPN outgoing MCCB</t>
  </si>
  <si>
    <t>7nos  63A TPN outgoing MCCB</t>
  </si>
  <si>
    <t>1nos  32A TPN outgoing MCCB</t>
  </si>
  <si>
    <t xml:space="preserve">Free standing cubicle type 250A  MV panel complete with encasement; complete with instrumentation indicator lights, voltmeters, ammeter, etc complete with the following </t>
  </si>
  <si>
    <t>250A TPN MCCB with 250A rated busbar</t>
  </si>
  <si>
    <t>1nos  250A TPN Incomer MCCB</t>
  </si>
  <si>
    <t>12nos  63A TPN outgoing MCCB</t>
  </si>
  <si>
    <t>Allow for proper earthing of all the installations to include running of 70mm2 bare copper cable at the foundation according to engineer's specification and to achieve a resitance of less than 5 ohms</t>
  </si>
  <si>
    <r>
      <t xml:space="preserve">Allow for the provision of thunder arrestor  </t>
    </r>
    <r>
      <rPr>
        <b/>
        <sz val="10"/>
        <rFont val="Arial"/>
        <family val="2"/>
      </rPr>
      <t>(Indelec Protection)</t>
    </r>
    <r>
      <rPr>
        <sz val="10"/>
        <rFont val="Arial"/>
        <family val="2"/>
      </rPr>
      <t xml:space="preserve">  for the building with 3mm x 25mm copper tape complete from the roof to the earth pit as specified by the engineer to provide a resistance of less than 5 ohms</t>
    </r>
  </si>
  <si>
    <t>DISTRIBUTION BOARDS</t>
  </si>
  <si>
    <t>Metal clad miniature circuit breaker distribution boards; flush wall mounted; stove enamelled sheet steel case and cover with hinged access panel</t>
  </si>
  <si>
    <t>63A, TPN 12 Ways Distribution</t>
  </si>
  <si>
    <t>63A, TPN 10 Ways Distribution</t>
  </si>
  <si>
    <t>63A, TPN 14 Ways Distribution</t>
  </si>
  <si>
    <t>32A, TPN 14 Ways Distribution</t>
  </si>
  <si>
    <t>32A, TPN 10 Ways Distribution</t>
  </si>
  <si>
    <t>Earth leakage circuit breakers; flush wall mounted; stove enamelled sheet steel case and cover; with manual on/off override switch and test botton</t>
  </si>
  <si>
    <t>63A, TPN ELCCB Complete with plastic casing and cover rated IP44</t>
  </si>
  <si>
    <t>32A, TPN ELCCB Complete with plastic casing and cover rated IP44</t>
  </si>
  <si>
    <t xml:space="preserve">32A, TPN Gear Switch installed with IP66 casing </t>
  </si>
  <si>
    <t>TRUNKING</t>
  </si>
  <si>
    <t xml:space="preserve">Allow for supply &amp; installation of 1 Nos 50mm PVC </t>
  </si>
  <si>
    <t xml:space="preserve">HV/LV CABLES AND WIRING </t>
  </si>
  <si>
    <t>Cables (Nocaco kabel metal or Nigerchin)</t>
  </si>
  <si>
    <t>Cables; copper; PVC insulated and colour coded; in 150mm uPVC pipe  (measured separately) in trenches; rate to include for cable connections, cable joints, cable termination glands and all other cable accessories and ancillaries deemed necessary for a complete installation</t>
  </si>
  <si>
    <t>4 x 10mm2 PVC copper cable</t>
  </si>
  <si>
    <t>3 x 10mm2 PVC copper cable</t>
  </si>
  <si>
    <t>4 x 16mm2 PVC/PVC  copper cable</t>
  </si>
  <si>
    <t>4 x 25mm2 PVC/PVC copper cable</t>
  </si>
  <si>
    <t>4 x 50mm2 PVC/PVC copper cable</t>
  </si>
  <si>
    <t>4 x 70mm2 PVC/SWA/PVC copper cable</t>
  </si>
  <si>
    <t>4 x 120mm2 PVC/SWA/PVC copper cable</t>
  </si>
  <si>
    <t>4 x 240mm2 PVC/SWA/PVC copper cable</t>
  </si>
  <si>
    <t>4 x 300mm2 PVC/SWA/PVC copper cable (To be expended in accordance with Engineers directive)</t>
  </si>
  <si>
    <t>V21 GENERAL LIGHTING</t>
  </si>
  <si>
    <t>Light fittings; ABB or approved equivalent; with specified rated lamps; insulated locations as indicated in electrical drawings; complete with conduit boxes, patresses, roses, flexible cords, starters, chokes, capacitors, lampholders, conduit or chain suspension and all other fittings, accessories and ancillaries necessary for a complete installation.</t>
  </si>
  <si>
    <t>Supernova flat 9583 led cluster 104w as delta lighting bulb</t>
  </si>
  <si>
    <t>Window 6060 led cluster 36w as delta lighting bulb</t>
  </si>
  <si>
    <t>Reo RIBS IPS2 led cluster 10.4w as delta lighting bulb</t>
  </si>
  <si>
    <t>Micro deep ringo S1 x led 1.6w as delta lighting bulb</t>
  </si>
  <si>
    <t>Micro deep ringo RIBS 10.4w as delta lighting bulb</t>
  </si>
  <si>
    <t xml:space="preserve">Diro SBL L on led cluster 36w as delta lighting bulb
</t>
  </si>
  <si>
    <t>Kaskade 4 down 1 up led 21.5w as delta lighting bulb</t>
  </si>
  <si>
    <t>Montur Mini S led 7.1w as delta lighting bulb</t>
  </si>
  <si>
    <t>Ceiling mounted presence sensor with 3 sensors technology with 25m2 coverage</t>
  </si>
  <si>
    <t>Movement detector with 12m range over 240 degrees and adjustable light sensor</t>
  </si>
  <si>
    <t>Floor mounting box comprising of 1no. 2gang 13A SO, 1no. 2 gang non standard 13A socket and 2 no. dual data outlets</t>
  </si>
  <si>
    <t>Supply, deliver to site, and install the following:- (Legrand,ABB or Approved Equal)</t>
  </si>
  <si>
    <t>5A, 1-Gang, 1-Way Switches</t>
  </si>
  <si>
    <t>5A, 1-Gang, 2-way Switches</t>
  </si>
  <si>
    <t>5A, 2-Gang, 1-Way Switches</t>
  </si>
  <si>
    <t>5A, 3-Gang, 1-way Switches</t>
  </si>
  <si>
    <t>Conduiting and Wiring</t>
  </si>
  <si>
    <t>Allow for conduiting (20mm PVC) for all Lighting point, complete from their switches and DB in concealed system. (Niger pipe or approved equal).</t>
  </si>
  <si>
    <t>Allow for wiring of all lighting points and switches using  3 nos x 1.5mm2 single core copper cable with different colour  (Nigerchine or Nocaco).</t>
  </si>
  <si>
    <t>CONDUIT AND CABLE TRUNKING</t>
  </si>
  <si>
    <t>Cable and conduits in final circuits; radial main circuits; pvc insulated and colour coded cable to BS 6004 table 1A; drawn into and including 25mm diameter heavy gauge upvc conduit; rate to for all cables and ancillaries deemed necessary for complete installation</t>
  </si>
  <si>
    <t>Power accessories; ABB or approved equivalent; flush mounted; shuttered whiteplastic cover; galvanized mild steel knock-out box fitted with brass earth terminal</t>
  </si>
  <si>
    <t>13A, single socket outlet plate switch</t>
  </si>
  <si>
    <t>13A, double socket outlet plate switch</t>
  </si>
  <si>
    <t>15A, single socket outlet plate switch</t>
  </si>
  <si>
    <t>20A, single socket outlet plate switch</t>
  </si>
  <si>
    <t>communication accessories; ABB or approved equivalent; flush mounted; shuttered whiteplastic cover; galvanized mild steel knock-out box fitted with brass earth terminal including coaxial cable of approved specification</t>
  </si>
  <si>
    <t>single jack computer/data socket outlet</t>
  </si>
  <si>
    <t>single TV/Satellite coaxial socket outlet</t>
  </si>
  <si>
    <t>PVC; PVC conduit pipe and accessories in wall or concrete including cutting and making good</t>
  </si>
  <si>
    <t>Conduits</t>
  </si>
  <si>
    <t>25mm diameter</t>
  </si>
  <si>
    <t>3nr single core 2.50mm2 cables</t>
  </si>
  <si>
    <t>1nr 13A switch socket outlet</t>
  </si>
  <si>
    <t>3nr single core 4.00mm2 cables</t>
  </si>
  <si>
    <t>1nr 15A switch socket outlet (A/C)</t>
  </si>
  <si>
    <t>1nr 15A switch socket outlet (W/H)</t>
  </si>
  <si>
    <t>3nr single core 6.00mm2 cables</t>
  </si>
  <si>
    <t>1nr 20A switch socket outlet (CU)</t>
  </si>
  <si>
    <t>Coaxial cable complete within central point</t>
  </si>
  <si>
    <t xml:space="preserve">CAT 6 cable </t>
  </si>
  <si>
    <t>Cable collection box</t>
  </si>
  <si>
    <t>V32 EARTHING AND LIGHTING PROTECTION</t>
  </si>
  <si>
    <t>Copper tapes</t>
  </si>
  <si>
    <t xml:space="preserve">3 x 16; embedded in structural beams and columns </t>
  </si>
  <si>
    <t xml:space="preserve">Piping </t>
  </si>
  <si>
    <t>Allow for provision of PVC conduiting for all cameras from the control room (Niger pipes, Diginty or approved equal)</t>
  </si>
  <si>
    <t>Wiring works</t>
  </si>
  <si>
    <t xml:space="preserve">Allow for wiring of all cameras from the control room and intergrated to existing system </t>
  </si>
  <si>
    <t>Cable Trenches</t>
  </si>
  <si>
    <t>Execute trench for cable duct commencing from stripped level and 400mm width x 600mm depth, including grading bottoms, backfilling, compaction and disposal of surplus spoil, etc  cable trench</t>
  </si>
  <si>
    <t>Supply, 400mm width x 75mm depth cable tray, including all necessary accessories</t>
  </si>
  <si>
    <t>ELECTRICAL  INSTALLATIONS</t>
  </si>
  <si>
    <t>Page 2/28</t>
  </si>
  <si>
    <t>Page 2/29</t>
  </si>
  <si>
    <t>Page 2/30</t>
  </si>
  <si>
    <t>Page 2/31</t>
  </si>
  <si>
    <t>Page 2/32</t>
  </si>
  <si>
    <t>Page 2/33</t>
  </si>
  <si>
    <t>Page 2/34</t>
  </si>
  <si>
    <t>Page 2/35</t>
  </si>
  <si>
    <t>Page 2/36</t>
  </si>
  <si>
    <t>FITTING AND FIXTURES</t>
  </si>
  <si>
    <t>FURNITURE/EQUIPMENT</t>
  </si>
  <si>
    <t>(i.)  joinery and associated works.
(ii.)  Mild steel balcony railings.
(iii.) The Contractor is however referred to Architect's details and scope of work</t>
  </si>
  <si>
    <t>Supply and fix</t>
  </si>
  <si>
    <t>BALCONY RAILS AND BALUSTERS</t>
  </si>
  <si>
    <t>Kitchen cabinets</t>
  </si>
  <si>
    <t>FLOOR FINISHING</t>
  </si>
  <si>
    <t>(i) Floor finishings with and other associated works                                                                     (ii) The Contractor is hereby referred to the various Architect's location drawings and schedule of finishing in relation to this section for the nature and content of the work to be executed.</t>
  </si>
  <si>
    <t>M10: SAND CEMENT/ CONCRETE/  SCREEDS/TOPPINGS</t>
  </si>
  <si>
    <t>Mortar, cement and sand (1:4)</t>
  </si>
  <si>
    <t>42mm work to floors on concrete base; one coat; screeded</t>
  </si>
  <si>
    <t>level and to falls only not exceeding 15 degrees from horizontal to receive unglazed vitrified tiles</t>
  </si>
  <si>
    <t>level and to falls only not exceeding 15 degrees from horizontal to receive glazed vitrified tiles</t>
  </si>
  <si>
    <t>38mm work to floors on concrete base; one coat; screeded</t>
  </si>
  <si>
    <t>level and to falls only not exceeding 15 degrees from horizontal to receive glazed granite tiles</t>
  </si>
  <si>
    <t>M40: VITRIFIED TILING</t>
  </si>
  <si>
    <t xml:space="preserve">   </t>
  </si>
  <si>
    <t>Unglazed vitrified floor tiles;  3 joints systematic layout, bedding in 10mm cement mortar (1:3); including pointing.</t>
  </si>
  <si>
    <t>300mm x 300mm x 8mm thick to floors on cement and sand base; level to falls only not exceeding 15 degrees from horizontal</t>
  </si>
  <si>
    <t>patterned; over 300mm wide</t>
  </si>
  <si>
    <t>Glazed vitrified floor tiles;  3 joints systematic layout, bedding in 10mm cement mortar (1:3); including pointing.</t>
  </si>
  <si>
    <t>Glazed granite floor tiles;  3 joints systematic layout, bedding in 10mm cement mortar (1:3); including pointing.</t>
  </si>
  <si>
    <t>600mm x 300mm x 12mm thick to floors on cement and sand base; level to falls only not exceeding 15 degrees from horizontal</t>
  </si>
  <si>
    <t>Page 2/39</t>
  </si>
  <si>
    <t>Page 2/40</t>
  </si>
  <si>
    <t>WALL FINISHING</t>
  </si>
  <si>
    <t>(i) Walls finishings with and including other associated works but excluding painting which is measured in a separate element.                                                                                       (ii) The Contractor is hereby referred to the various Architect's location drawings in relation to this section for the nature and content of the work to be executed.</t>
  </si>
  <si>
    <t>width not exceeding 300mm</t>
  </si>
  <si>
    <t>M40: CERAMIC TILING</t>
  </si>
  <si>
    <t>Glazed Ceramic tiles, B.S.6431, glazed; 2 joints, symmetrical layout; fixing with adhesive or cement mortar, grouting with matching cement grout</t>
  </si>
  <si>
    <t>600mm x 300mm x 6mm units to walls on sand and cement base</t>
  </si>
  <si>
    <t>patterned, width exceeding 300mm</t>
  </si>
  <si>
    <t>Unglazed  floor tiles  3 joints systematic layout, bedding in 10mm cement mortar (1:3); including pointing.</t>
  </si>
  <si>
    <t>100mm x 12mm thick to skirtings on cement and sand base; cut to suite tiles size</t>
  </si>
  <si>
    <t>Glazed  floor tiles  3 joints systematic layout, bedding in 10mm cement mortar (1:3); including pointing.</t>
  </si>
  <si>
    <t>Glazed granite floor tiles  3 joints systematic layout, bedding in 10mm cement mortar (1:3); including pointing.</t>
  </si>
  <si>
    <t>EXTERNAL WORK</t>
  </si>
  <si>
    <t>To  collection :</t>
  </si>
  <si>
    <t>Page 2/41</t>
  </si>
  <si>
    <t>Page 2/42</t>
  </si>
  <si>
    <t>CEILING FINISHING</t>
  </si>
  <si>
    <t>(i) Ceiling  finishings with and including other associated works but excluding painting which is measured in a separate Element 
(ii) The Contractor is hereby referred to the various Architect's location drawings in relation to this section for the nature and content of the work to be executed.</t>
  </si>
  <si>
    <t>CARCASSING METAL/TIMBER</t>
  </si>
  <si>
    <t>G20: CARPENTRY/TIMBER FRAMING/FIRST FIXING</t>
  </si>
  <si>
    <t>All hardwood are to be treated with Solignum or approved anti termite solution.</t>
  </si>
  <si>
    <t>Hardwood, wrot</t>
  </si>
  <si>
    <t>50 x 50mm</t>
  </si>
  <si>
    <t>noggins; internally</t>
  </si>
  <si>
    <t>K13 RIGID SHEET LINNING/COVERING</t>
  </si>
  <si>
    <t>Acoustic Suspended linings; exposed grid system comprising 15mm white galvanized steel grid at 600mm centres both ways suspended on concertina wire fixed with galvanized screws and bays filled with white Owacoustic Mavroc contoraedge or other approved tiles</t>
  </si>
  <si>
    <t>Ceilings</t>
  </si>
  <si>
    <t>suspension 250 - 500mm deep; 15mm thick; in 600 x 600mm panels</t>
  </si>
  <si>
    <t>Supply and fix Gypsum board to ceiling finishes according to the architects description</t>
  </si>
  <si>
    <r>
      <t>m</t>
    </r>
    <r>
      <rPr>
        <vertAlign val="superscript"/>
        <sz val="10"/>
        <rFont val="Arial"/>
        <family val="2"/>
      </rPr>
      <t>2</t>
    </r>
  </si>
  <si>
    <t>PAINTING AND DECORATIONS</t>
  </si>
  <si>
    <t>(i.) Painting and decorations on new works.
(ii.) The Contractor is however referred to Architect's details and location drawings for the details and scope of the works to be executed in this section.</t>
  </si>
  <si>
    <t>Prepare and apply standard coat of plaster of paris floating to:</t>
  </si>
  <si>
    <t>girth exceeding 300mm; wall internally</t>
  </si>
  <si>
    <t>girth exceeding 300mm; concrete ceiling</t>
  </si>
  <si>
    <t>Prepare and apply standard coat of  emulsion paint.</t>
  </si>
  <si>
    <t>Floated P.O.P rendered general surfaces</t>
  </si>
  <si>
    <t>isolated surfaces, girth not exceeding 150mm; reveals and likes</t>
  </si>
  <si>
    <t>SURFACE FINISHES (EXTERNALLY)</t>
  </si>
  <si>
    <t>Prepare and apply standard coat of texcote paint (Stallion).</t>
  </si>
  <si>
    <t>girth exceeding 300mm; wall</t>
  </si>
  <si>
    <t>girth not exceeding 300mm</t>
  </si>
  <si>
    <t>% of Total</t>
  </si>
  <si>
    <t>Elemental Cost</t>
  </si>
  <si>
    <t>EXTENSION OF REGIONAL CONTROL CENTER COLLECTION</t>
  </si>
  <si>
    <t>STAIRCASES</t>
  </si>
  <si>
    <t>ROOF CONSTRUCTION  AND ROOF COVERING</t>
  </si>
  <si>
    <t>PLUMBING AND MECHANICAL INSTALLATIONS</t>
  </si>
  <si>
    <t>To GENERAL SUMMARY</t>
  </si>
  <si>
    <t>Reinforced in-situ concrete; B.S.5328, designed mix C25, 20 aggregate, minimum cement content 310 kg/m3; vibrated</t>
  </si>
  <si>
    <r>
      <t xml:space="preserve">Allow a provisional sum of </t>
    </r>
    <r>
      <rPr>
        <b/>
        <sz val="10"/>
        <rFont val="Arial"/>
        <family val="2"/>
      </rPr>
      <t>N3,500,000.00 (Three Million Five Hundred Thousand Naira Only)</t>
    </r>
    <r>
      <rPr>
        <sz val="10"/>
        <rFont val="Arial"/>
        <family val="2"/>
      </rPr>
      <t xml:space="preserve"> for unforseeing additional work in substructure to be expended as may be directed by the Architect</t>
    </r>
  </si>
  <si>
    <t>Reinforced in-situ concrete; B.S.5328, designed mix C20, 20 aggregate, minimum cement content 310 kg/m3; vibrated</t>
  </si>
  <si>
    <r>
      <t xml:space="preserve">Allow a provisional sum of </t>
    </r>
    <r>
      <rPr>
        <b/>
        <sz val="10"/>
        <rFont val="Arial"/>
        <family val="2"/>
      </rPr>
      <t>N3,000,000.00 (Three Million  Naira Only)</t>
    </r>
    <r>
      <rPr>
        <sz val="10"/>
        <rFont val="Arial"/>
        <family val="2"/>
      </rPr>
      <t xml:space="preserve"> for the provision of 8nr overall high quality kitchen cabinets comprising 4nr floor and 4nr wall mounted to be expended as may be directed by the Architect</t>
    </r>
  </si>
  <si>
    <t>BILL NR. 3 - RENOVATION OF EXISTING BUILDING</t>
  </si>
  <si>
    <t>DEMOLITION AND ALTERATION WORK</t>
  </si>
  <si>
    <t>(i)  Demolition of hollow block walls, roof structure, floors, windows and doors and sanitary wares etc</t>
  </si>
  <si>
    <t>All demolished item(s) are to remain property of Employer; except where  instructed  to be carted away according to employers instructions</t>
  </si>
  <si>
    <t>Carefully remove all existing timber flush doors and frames;  ready to receive new work; including making good all works so diturbed (Approximate 37nr)</t>
  </si>
  <si>
    <t>Carefully hackout existing screeds and floors and cartaway to receive new work (Approximate 630m2)</t>
  </si>
  <si>
    <t>Carefully hackout existing wall tiles and cartaway to receive new work (Approximate 360m2)</t>
  </si>
  <si>
    <t>Carefully remove cold water pipes and  existing sanitary wares where necessary to receive new work</t>
  </si>
  <si>
    <t xml:space="preserve">Carefully remove existing windows,curtain wall,glass blocks and burglar proofing; and make good work disturbed; </t>
  </si>
  <si>
    <t>Carefully remove all existing electrical fittings and cables where necessary to receive new work</t>
  </si>
  <si>
    <t>Prepare wall surfaces to receive new work</t>
  </si>
  <si>
    <t>To Ren. of existg bld collection :</t>
  </si>
  <si>
    <t>SUBSTRUCTURE</t>
  </si>
  <si>
    <t>Plain in-situ concrete; B.S.5328, ordinary prescribed mix C15P, 40 aggregate</t>
  </si>
  <si>
    <t>Beds</t>
  </si>
  <si>
    <t>ground slabs/steps; thickness 150-450mm thick</t>
  </si>
  <si>
    <t>Ground beam</t>
  </si>
  <si>
    <t>Sides and edges of beds : plain vertical.</t>
  </si>
  <si>
    <t>ground slabs/steps; height not exceeding 250mm</t>
  </si>
  <si>
    <t>Ground beam; plain horizontal</t>
  </si>
  <si>
    <t>in ground beam</t>
  </si>
  <si>
    <t>20mm diameter</t>
  </si>
  <si>
    <r>
      <t xml:space="preserve">Allow a provisional sum of </t>
    </r>
    <r>
      <rPr>
        <b/>
        <sz val="10"/>
        <rFont val="Arial"/>
        <family val="2"/>
      </rPr>
      <t>N500,000.00 (Five Hundred Thousand Naira Only)</t>
    </r>
    <r>
      <rPr>
        <sz val="10"/>
        <rFont val="Arial"/>
        <family val="2"/>
      </rPr>
      <t xml:space="preserve"> for unforseeing additional work in substructure to be expended as may be directed by the Architect</t>
    </r>
  </si>
  <si>
    <r>
      <t xml:space="preserve">Allow a provisional sum of </t>
    </r>
    <r>
      <rPr>
        <b/>
        <sz val="10"/>
        <rFont val="Arial"/>
        <family val="2"/>
      </rPr>
      <t>N10,000,000.00 (Ten Million Naira Only)</t>
    </r>
    <r>
      <rPr>
        <sz val="10"/>
        <rFont val="Arial"/>
        <family val="2"/>
      </rPr>
      <t xml:space="preserve"> for underpinning  in substructure to be expended as may be directed by the Architect</t>
    </r>
  </si>
  <si>
    <t>Page 3/2</t>
  </si>
  <si>
    <t>Page 3/3</t>
  </si>
  <si>
    <t>Page 3/4</t>
  </si>
  <si>
    <t>Page 3/5</t>
  </si>
  <si>
    <r>
      <t xml:space="preserve">Allow a Provisional Sum of </t>
    </r>
    <r>
      <rPr>
        <b/>
        <sz val="10"/>
        <rFont val="Arial"/>
        <family val="2"/>
      </rPr>
      <t>N1,300,000.00 (One Million Three Hundred Thousand Naira Only)</t>
    </r>
    <r>
      <rPr>
        <sz val="10"/>
        <rFont val="Arial"/>
        <family val="2"/>
      </rPr>
      <t xml:space="preserve"> for the maintenance of existing roof Carcassing to executed as may be directed by the Architect</t>
    </r>
  </si>
  <si>
    <t>Sum</t>
  </si>
  <si>
    <t>Natural soffits and coloured top stepped [as approved by Architect]: 0.7 double lapping insulated PU roof coverings; fixing to purlins with fixing screws; 200 end laps and one or two corrugation side laps.</t>
  </si>
  <si>
    <t>Rain water collector</t>
  </si>
  <si>
    <t>PVC rain water collector to edges of roof covering</t>
  </si>
  <si>
    <t>Page 3/8</t>
  </si>
  <si>
    <t>Page 3/9</t>
  </si>
  <si>
    <t xml:space="preserve">16-12mm diameter </t>
  </si>
  <si>
    <t>Page 3/10</t>
  </si>
  <si>
    <t>Page 3/11</t>
  </si>
  <si>
    <t xml:space="preserve">1500 x 1800mm overall; fixing to masonry </t>
  </si>
  <si>
    <t xml:space="preserve">900 x 1800mm overall; fixing to masonry </t>
  </si>
  <si>
    <t xml:space="preserve">600 x 1800mm overall; fixing to masonry </t>
  </si>
  <si>
    <t>Multiple panel aluminium casement windows to suite structural opening size 1500x1800mm high overall</t>
  </si>
  <si>
    <t>Multiple panel aluminium casement windows to suite structural opening size 900x1800mm high overall</t>
  </si>
  <si>
    <t>Multiple panel aluminium casement windows to suite structural opening size 600x1800mm high overall</t>
  </si>
  <si>
    <t>Doors in hardwood; selected for transparent finishings</t>
  </si>
  <si>
    <t>flush doors</t>
  </si>
  <si>
    <t>Prime decorative interior quality; solid core, single leaf; single swing; with 12.5mm thick laminated plywood facings; factory finish with hardwood lipping all edges and polished door frames</t>
  </si>
  <si>
    <t>900 x 2100mm high overall comprising 1nr 900x2100mm high single swing panels</t>
  </si>
  <si>
    <t>750 x 2100mm high overall comprising 1nr 750x2100mm high single swing panels</t>
  </si>
  <si>
    <t xml:space="preserve">Purposed made cold rolled mild steel security doors in high strength steel frame swing door finished with seasoned wood complete with all fixing accessories and  including all necessary ironmongery, cutting and pinning lugs to blockwork or concrete </t>
  </si>
  <si>
    <t>Steel Entrance door</t>
  </si>
  <si>
    <t>Steel door to suite  opening size 1500 x 2400mm high overall</t>
  </si>
  <si>
    <t>Steel door to suite  opening size 1200 x 2100mm high overall</t>
  </si>
  <si>
    <t>Page 3/12</t>
  </si>
  <si>
    <t>Page 3/13</t>
  </si>
  <si>
    <t>(i.)  Drainage and Cold  water pipe work and sanitary installations, fire fighting and ventilation installation and water fountain.                                                                                 (ii) The Contractor is hereby refered to Mechanical drawings for details and scope of work.</t>
  </si>
  <si>
    <r>
      <t xml:space="preserve">Allow a Provisional Sum of </t>
    </r>
    <r>
      <rPr>
        <b/>
        <sz val="10"/>
        <rFont val="Arial"/>
        <family val="2"/>
      </rPr>
      <t>N1,000,000.00 (One Million Naira Only</t>
    </r>
    <r>
      <rPr>
        <sz val="10"/>
        <rFont val="Arial"/>
        <family val="2"/>
      </rPr>
      <t>) for the provision and installation of all Hot Cold water piping as may be directed</t>
    </r>
  </si>
  <si>
    <t>"Twyfort" or other approved vitreous China sanitary fittings in approved colour including assembling all component parts, and making all necessary watertight joints in accordance with the manufacturers instructions, cleaning and leaving in sound mechanical working order on completion (joints to service and waste measured separately)</t>
  </si>
  <si>
    <t>1870 x 450mm white vitreous china consisting of 2nr 600x450 bowl wash hand basin complete with plug, chain and stay with 12mm chromium plated waste fitting and cladded on granite top and 2nr pairs of cantilever brackets cut and pinned to tiled wall.</t>
  </si>
  <si>
    <t xml:space="preserve">                    </t>
  </si>
  <si>
    <t>ROSE BUD 6mm silver glass mirror 450x600mm high with chromium plated dome headed screws and polythene buffers.</t>
  </si>
  <si>
    <t>150 x 150mm white vitreous China recessed toilet roll holder and built into blockwork.</t>
  </si>
  <si>
    <t>Page 3/15</t>
  </si>
  <si>
    <t>Page 3/16</t>
  </si>
  <si>
    <r>
      <t xml:space="preserve">Allow a provisional sum of </t>
    </r>
    <r>
      <rPr>
        <b/>
        <sz val="10"/>
        <rFont val="Arial"/>
        <family val="2"/>
      </rPr>
      <t>N500,000.00 (Five Hundred Naira Only)</t>
    </r>
    <r>
      <rPr>
        <sz val="10"/>
        <rFont val="Arial"/>
        <family val="2"/>
      </rPr>
      <t xml:space="preserve"> for the provision of 1nr overall high quality kitchen cabinets comprising 1nr floor wall mounted to be expended as may be directed by the Architect</t>
    </r>
  </si>
  <si>
    <t>Raised Floors</t>
  </si>
  <si>
    <t>Raised floor panel hardwood dowel on perimeter pedestal spaced at 600mm c/c</t>
  </si>
  <si>
    <t>Page 3/19</t>
  </si>
  <si>
    <t>Page 3/20</t>
  </si>
  <si>
    <t>200mm x 300mm x 6mm units to walls on sand and cement base</t>
  </si>
  <si>
    <t>Raised floor</t>
  </si>
  <si>
    <t>skirtings</t>
  </si>
  <si>
    <t>height 100mm; 20mm thick water resistant plywood</t>
  </si>
  <si>
    <t>Page 3/21</t>
  </si>
  <si>
    <t>Page 3/22</t>
  </si>
  <si>
    <t>High quality plaster of paris; 12.5mm thick secrete fixing with screws or other approved method; filling fixing holes and joints with plaster</t>
  </si>
  <si>
    <t>Ornamental ceilings</t>
  </si>
  <si>
    <t>RENOVATION OF EXISTING BUILDING COLLECTION</t>
  </si>
  <si>
    <t>DEMOLITION AND ALTERATION</t>
  </si>
  <si>
    <r>
      <t xml:space="preserve">Allow a Provisional Sum of </t>
    </r>
    <r>
      <rPr>
        <b/>
        <sz val="10"/>
        <rFont val="Arial"/>
        <family val="2"/>
      </rPr>
      <t>N6,150,000.00 (Six Million One Hundred And Fifty Thousand  Naira Only</t>
    </r>
    <r>
      <rPr>
        <sz val="10"/>
        <rFont val="Arial"/>
        <family val="2"/>
      </rPr>
      <t>) for the provision and installation of all electrical fittings, accessories, conduit and cabling as may be directed</t>
    </r>
  </si>
  <si>
    <r>
      <t xml:space="preserve">Allow a provisional sum of </t>
    </r>
    <r>
      <rPr>
        <b/>
        <sz val="10"/>
        <rFont val="Arial"/>
        <family val="2"/>
      </rPr>
      <t>N500,000.00 (Five Hundred Naira Only)</t>
    </r>
    <r>
      <rPr>
        <sz val="10"/>
        <rFont val="Arial"/>
        <family val="2"/>
      </rPr>
      <t xml:space="preserve"> for the provision of ladder for access to roof slab to be expended as may be directed by the Architect</t>
    </r>
  </si>
  <si>
    <t>BILL NR. 4 - GATE HOUSE</t>
  </si>
  <si>
    <t>Plain in-situ concrete; B.S.5328, ordinary prescribed mix C15P, 20 aggregate blinding</t>
  </si>
  <si>
    <t>Isolated foundations; bases and foundations</t>
  </si>
  <si>
    <t>Sandcrete hollow blockwork, bedded and jointed in cement and sand mortar (1:4)</t>
  </si>
  <si>
    <t>Page 4/1</t>
  </si>
  <si>
    <t>Page 4/2</t>
  </si>
  <si>
    <t>Page 4/3</t>
  </si>
  <si>
    <t>To Gate House collection :</t>
  </si>
  <si>
    <t>(i.)  Reinforced concrete roof beams, structural timber works, aluminium roof covering and associated works.                                                 (ii) All concrete work are provisional quantities in this section
(iii.)  The Contractor is however referred to Architect's and Structural Engineer's drawing for the scope of work.</t>
  </si>
  <si>
    <t>not exceeding 300mm deep</t>
  </si>
  <si>
    <t>Concrete fascia</t>
  </si>
  <si>
    <t>Beam; plain vertical</t>
  </si>
  <si>
    <t>roof beams</t>
  </si>
  <si>
    <t xml:space="preserve">Sides of concrete fascia; </t>
  </si>
  <si>
    <t>irregular shaped</t>
  </si>
  <si>
    <t>in concrete fascia</t>
  </si>
  <si>
    <t>in roof concrete fascia</t>
  </si>
  <si>
    <t>G20: CARPENTRY/ TIMBER FRAMING/ FIRST FIXING</t>
  </si>
  <si>
    <t>50 x 150mm</t>
  </si>
  <si>
    <t>tie beam</t>
  </si>
  <si>
    <t>Rafters</t>
  </si>
  <si>
    <t>50 x 100mm</t>
  </si>
  <si>
    <t>strutts / braces</t>
  </si>
  <si>
    <t>50 x 75mm</t>
  </si>
  <si>
    <t>purlins</t>
  </si>
  <si>
    <t>H72: ALUMINIUM STRIP SHEET P.U. SANDWHICH  COVERINGS/ FLASHINGS</t>
  </si>
  <si>
    <t>Natural soffits and coloured top stepped [as approved by Architect]: 0.7 double lapping insulated PU roof coverings; fixing to wood purlins with fixing screws; 200 end laps and one or two corrugation side laps.</t>
  </si>
  <si>
    <t>Cappings; ridge; horizontal</t>
  </si>
  <si>
    <t>Page 4/4</t>
  </si>
  <si>
    <t>Page 4/5</t>
  </si>
  <si>
    <t>Page 4/6</t>
  </si>
  <si>
    <t>(i)  The erection of hollow sandcrete block walls, reinforced concrete lintels.                                                                                                                (ii)  The Contractor is however referred to Architect's and Structural Engineer's drawings for details and scope of the scope of work</t>
  </si>
  <si>
    <t>Sandcrete hollow blockwork, bedded and jointed in (1:4) cement and sand mortar</t>
  </si>
  <si>
    <t>Walls</t>
  </si>
  <si>
    <t>Page 4/7</t>
  </si>
  <si>
    <t>Page 4/8</t>
  </si>
  <si>
    <t xml:space="preserve">Burglar proofing comprising of hollow section steel pipes; one coat red oxide before fixing and painting with black gloss </t>
  </si>
  <si>
    <t>Composite steel burglar bar fixed screen panel units fixed to structural window opening; comprising 25x25mm hollow section pipes diagonally fixed both ways and fixed to 50 x 50mm comprising hollow section framing with and including priming with red oxide paint and finished in appropriate gloss paint.</t>
  </si>
  <si>
    <t xml:space="preserve">1800 x 1200mm overall; fixing to masonry </t>
  </si>
  <si>
    <t>Aluminium Sliding</t>
  </si>
  <si>
    <t>Multiple panel aluminium sliding windows to suite structural opening size 1200x600mm high overall</t>
  </si>
  <si>
    <t>Multiple panel aluminium sliding windows to suite structural opening size 1800x1200mm high overall</t>
  </si>
  <si>
    <t>High quality flush doors</t>
  </si>
  <si>
    <t>Prime decorative interior quality; solid core, single leaf; single swing; with 12.5mm thick laminated plywood facings; factory finish with hardwood lipping all edges and polished door frames and all sprayed with approved quality varnish paint</t>
  </si>
  <si>
    <t>L21  METAL DOORS/SHUTTERS/HATCHES</t>
  </si>
  <si>
    <t>Steel door</t>
  </si>
  <si>
    <t>Page 4/9</t>
  </si>
  <si>
    <t>Page 4/10</t>
  </si>
  <si>
    <t>(i.)  Sanitary, Drainage and water supply installations, Mechanical services.                                             (ii) The contractor is hereby reffered to the Mechanical Services drawing for further details</t>
  </si>
  <si>
    <t>600 x 450mm white vitreous china wash hand basin complete with plug, heavy gauge mixers, chain and stay with 12mm chromium plated waste fitting and pair of cantilever brackets cut and pinned to tiled wall.</t>
  </si>
  <si>
    <t>Mirrors</t>
  </si>
  <si>
    <t>ROSE BUD 6mm silver glass mirror 600x450mm high with chromium plated dome headed screws and polythene buffers.</t>
  </si>
  <si>
    <r>
      <t xml:space="preserve">Allow a provisional sum of </t>
    </r>
    <r>
      <rPr>
        <b/>
        <sz val="11"/>
        <rFont val="Arial Narrow"/>
        <family val="2"/>
      </rPr>
      <t>N60,000.00</t>
    </r>
    <r>
      <rPr>
        <sz val="11"/>
        <rFont val="Arial Narrow"/>
        <family val="2"/>
      </rPr>
      <t xml:space="preserve"> for the piping of; </t>
    </r>
    <r>
      <rPr>
        <b/>
        <sz val="11"/>
        <rFont val="Arial Narrow"/>
        <family val="2"/>
      </rPr>
      <t xml:space="preserve">Air Conditioning, </t>
    </r>
    <r>
      <rPr>
        <sz val="11"/>
        <rFont val="Arial Narrow"/>
        <family val="2"/>
      </rPr>
      <t xml:space="preserve"> </t>
    </r>
    <r>
      <rPr>
        <b/>
        <sz val="11"/>
        <rFont val="Arial Narrow"/>
        <family val="2"/>
      </rPr>
      <t>Foul Drainage above ground, Foul Drainage below ground,(Cold and Hot Water supply to be pipe with RIFENG PIPE )</t>
    </r>
    <r>
      <rPr>
        <sz val="11"/>
        <rFont val="Arial Narrow"/>
        <family val="2"/>
      </rPr>
      <t>. Sum to be expended as directed by engineer and as may be re-measured by the Quantity Surveyors.</t>
    </r>
  </si>
  <si>
    <t>Page 4/12</t>
  </si>
  <si>
    <t>Page 4/13</t>
  </si>
  <si>
    <t>ELECTRICAL INSTALLATONS</t>
  </si>
  <si>
    <t>60Amps TP&amp;N mixed capacity MCB type distribution board with integral isolator (MEM)</t>
  </si>
  <si>
    <t>60A TP&amp;N ELCB</t>
  </si>
  <si>
    <t>4c x 10mm2  1 core pvc/swa/pvc</t>
  </si>
  <si>
    <t>1c x 2.5mm2  1 core pvc/swa/pvc</t>
  </si>
  <si>
    <t>2x40W; 1200mm long newclime flourescent fitting complete with all accessories surface mounted to ceiling</t>
  </si>
  <si>
    <t>1x60W ceiling mounted screwneck fitting</t>
  </si>
  <si>
    <t>1x100W wall bracket bulkhead fitting for use as security light</t>
  </si>
  <si>
    <t>Mechanical ventilation equipment; complete with control gear; including 0.75mm2 3-core white PVC sheathed and insulated copper cable and mounting equipment</t>
  </si>
  <si>
    <t>Newclime ceiling fan complete with 5 speed regulator</t>
  </si>
  <si>
    <t>packaged extract fans; Xpeliar reference GXC-6; 300mm diameter; duty 250m3 per hour with adjustable louvre shutters; recess mounted in walls</t>
  </si>
  <si>
    <t>ACCESSORIES FOR ELECTRICAL SERVICES</t>
  </si>
  <si>
    <t>Plate lighting switches; ABB or approved equivalent; single pole; flush mounted; shuttered whiteplastic cover; galvanized mild steel knock-out box</t>
  </si>
  <si>
    <t>10A, one - gang, one - way, plate switch.</t>
  </si>
  <si>
    <t>10A, three - gang, one - way, plate switch.</t>
  </si>
  <si>
    <t>3nr single core 1.50mm2 cables</t>
  </si>
  <si>
    <t>7nr lighting points and 2nr switch points</t>
  </si>
  <si>
    <t>5nr lighting points and 2nr switch points</t>
  </si>
  <si>
    <t>communication accessories; ABB or approved equivalent; flush mounted; shuttered whiteplastic cover; galvanized mild steel knock-out box fitted with brass earth terminal icluding coaxial cable of approved specification</t>
  </si>
  <si>
    <t>single jack telephone socket</t>
  </si>
  <si>
    <t>single TV coaxial socket outlet</t>
  </si>
  <si>
    <t>4nr 13A switch socket outlet</t>
  </si>
  <si>
    <t>SPECIALIST WORKS</t>
  </si>
  <si>
    <t>Allow for the provision and complete installation of access control system to gate house in accordance with the  Engineer’s specification</t>
  </si>
  <si>
    <t>lot</t>
  </si>
  <si>
    <t>Y51 TESTING AND COMMISSIONING</t>
  </si>
  <si>
    <t>Testing the entire installation in accordance with the  Engineer’s specification</t>
  </si>
  <si>
    <t>Page 4/14</t>
  </si>
  <si>
    <t>Page 4/15</t>
  </si>
  <si>
    <t>Page 4/16</t>
  </si>
  <si>
    <t>Page 4/17</t>
  </si>
  <si>
    <t>50mm work to floors on concrete base; one coat; screeded</t>
  </si>
  <si>
    <t>level and to falls only not exceeding 15 degrees from horizontal trowelled smooth on completion</t>
  </si>
  <si>
    <t>Mouldings</t>
  </si>
  <si>
    <t>cornices not exceeding 300mm wide; internal; as architectural details</t>
  </si>
  <si>
    <t>PAINTING AND DECORATONS</t>
  </si>
  <si>
    <t>Prepare and apply standard coat of emulsion paint.</t>
  </si>
  <si>
    <t>Prepare and apply standard coat of texcote paint.</t>
  </si>
  <si>
    <t>GATE HOUSE COLLECTION</t>
  </si>
  <si>
    <t>ELECTRCAL INSTALLATONS</t>
  </si>
  <si>
    <r>
      <t xml:space="preserve">ALLOW A PROVISIONAL SUM OF </t>
    </r>
    <r>
      <rPr>
        <b/>
        <sz val="10"/>
        <rFont val="Arial"/>
        <family val="2"/>
      </rPr>
      <t>N3,000,000.00 (THREE MILLION NAIRA ONLY)</t>
    </r>
    <r>
      <rPr>
        <sz val="10"/>
        <rFont val="Arial"/>
        <family val="2"/>
      </rPr>
      <t xml:space="preserve"> FOR RENOVATION OF EXISTING GATE HOUSE TO BE EXPENDED AS MAY BE DIRECTED BY THE ARCHITECT</t>
    </r>
  </si>
  <si>
    <t>BILL NR.5 - EXTERNAL WORKS</t>
  </si>
  <si>
    <t xml:space="preserve">All demolished item(s) are to remain property of Employer; except where  instructed  to be carted away </t>
  </si>
  <si>
    <t>Carefully remove existing interlocks; including carting away; and make good work disturbed (Approximately 2070m2)</t>
  </si>
  <si>
    <t>Carefully remove existing kerbs and make good work disturbed; (Approximately 567m)</t>
  </si>
  <si>
    <t>D GROUND WORK</t>
  </si>
  <si>
    <t>D20 EXCAVATING AND FILLING</t>
  </si>
  <si>
    <t>Site Preparation</t>
  </si>
  <si>
    <t>SITE CLEARANCE</t>
  </si>
  <si>
    <t>Clear site of bushes, grasses, scrubs, under growth, cut down small trees and grub up roots and fill in voids with selected material arising from excavation  and remove debris from site</t>
  </si>
  <si>
    <t>Topsoil for preservation 150mm average depth</t>
  </si>
  <si>
    <t>To reduce levels 250mm maximum depth below 150mm existing ground level</t>
  </si>
  <si>
    <t>Disposal</t>
  </si>
  <si>
    <t>Excavated material off site</t>
  </si>
  <si>
    <t>DRIVEWAYS; CAR PARK; PAVED AREA; WALK WAYS; AND KERBS</t>
  </si>
  <si>
    <t>SITE PREAPARATION</t>
  </si>
  <si>
    <t>PAVING/FENCING</t>
  </si>
  <si>
    <t>Q10: KERBS</t>
  </si>
  <si>
    <t>Trenches width exceeding 0.30m</t>
  </si>
  <si>
    <t>maximum depth not exceeding 1.00m</t>
  </si>
  <si>
    <t>curved; radius varies; maximum depth not exceeding 1.00m</t>
  </si>
  <si>
    <t>To: collections :</t>
  </si>
  <si>
    <t xml:space="preserve">Precast concrete; standard or stock  pattern units; B.S.7263; bedding,  jointing and pointing in cement mortar  (1:3); on plain in-situ concrete  foundation; B.S.5328 ordinary  prescribed mix C20P, 20 aggregate </t>
  </si>
  <si>
    <t xml:space="preserve">Kerbs; rectangular section; 45  degree splayed type SP; concrete  foundation and haunching; formwork </t>
  </si>
  <si>
    <t>750 x 350 x 150mm road way kerbs; 150 x 100mm foundation</t>
  </si>
  <si>
    <t>750 x 350 x 150mm road way kerbs; 150 x 100mm foundation; curved varies radius</t>
  </si>
  <si>
    <t>Q20: GRANULAR SUB-BASES TO ROADS/PAVINGS</t>
  </si>
  <si>
    <t>Excavation and Filling</t>
  </si>
  <si>
    <t>Excavate from approved suitable laterite borrow pits, haul excavated materials, spread and compact to 100% B.S compaction in layers not exceeding 150mm thick to fill driveways and parking to receive sub-base</t>
  </si>
  <si>
    <t>Provide, haul spread and compact material at 100% B.S  to a thickness of 150mm to receive sub-base in driveways and parkings with imported naturally occuring materials obtained from approved borrow pits to receive base course</t>
  </si>
  <si>
    <t>Q24: INTERLOCKING BRICK/BLOCK ROADS/ PAVINGS</t>
  </si>
  <si>
    <t>Precast concrete paving slabs,  B.S.7263, natural finish;   symmetrical layout</t>
  </si>
  <si>
    <t xml:space="preserve">To walk ways and pavings on sand, granular </t>
  </si>
  <si>
    <t>100 thick; level and to falls only; joints laid out to detail; to and including 150mm thick sharp sand bed</t>
  </si>
  <si>
    <t>Q31: LANDSCAPING AND HORTICULTURAL</t>
  </si>
  <si>
    <t>P.C. SUMS/PROVISIONAL SUMS/DAYWORKS</t>
  </si>
  <si>
    <t>A54: PROVISIONAL WORK</t>
  </si>
  <si>
    <t>Include the following Provisional Sums:-</t>
  </si>
  <si>
    <t>For undefined work</t>
  </si>
  <si>
    <t>Landscaping and horticulture</t>
  </si>
  <si>
    <t>(All to  Architect's specification and approval)</t>
  </si>
  <si>
    <t>200mm Top soil prepared to receive manure</t>
  </si>
  <si>
    <t>200mm Thick manure soil filling and ready for planting</t>
  </si>
  <si>
    <t>Prepare surfaces of vegetable soil by grading and weeding</t>
  </si>
  <si>
    <t>Supply and plant grass and maintain until maturity</t>
  </si>
  <si>
    <t>Supply and plant, and maintain to maturity special flowers not exceeding 600mm diameter to maturity</t>
  </si>
  <si>
    <t>Two coats full gloss finish</t>
  </si>
  <si>
    <t>Kerbs;</t>
  </si>
  <si>
    <t>isolated surfaces, girth not exceeding 300mm</t>
  </si>
  <si>
    <t>"vinoplast" [or other equal and approved] reflective car park division paint.</t>
  </si>
  <si>
    <t>Car parking</t>
  </si>
  <si>
    <t>75mm wide</t>
  </si>
  <si>
    <t>Page 5/1</t>
  </si>
  <si>
    <t>Page 5/2</t>
  </si>
  <si>
    <t>Page 5/3</t>
  </si>
  <si>
    <t>To External Work Summary:</t>
  </si>
  <si>
    <t>FENCE WORK</t>
  </si>
  <si>
    <t>Carefully remove existing fence at proposed expansion area; including carting away; and make good work disturbed (Approximately 52m)</t>
  </si>
  <si>
    <t>Q40: FENCING</t>
  </si>
  <si>
    <r>
      <t xml:space="preserve">Allow a Provisional Sum of N5,000,000.00 </t>
    </r>
    <r>
      <rPr>
        <b/>
        <sz val="10"/>
        <rFont val="Arial"/>
        <family val="2"/>
      </rPr>
      <t>(Five Million  Naira Only)</t>
    </r>
    <r>
      <rPr>
        <sz val="10"/>
        <rFont val="Arial"/>
        <family val="2"/>
      </rPr>
      <t xml:space="preserve"> for the provision and installation of</t>
    </r>
    <r>
      <rPr>
        <b/>
        <sz val="10"/>
        <rFont val="Arial"/>
        <family val="2"/>
      </rPr>
      <t xml:space="preserve"> approved new fence at expansion area</t>
    </r>
    <r>
      <rPr>
        <sz val="10"/>
        <rFont val="Arial"/>
        <family val="2"/>
      </rPr>
      <t xml:space="preserve"> to be executed complete as may be directed by the Architect</t>
    </r>
  </si>
  <si>
    <t>Gates</t>
  </si>
  <si>
    <t>Gates; B.S.4092 Part 1; mild steel; 75 x 75 hollow section edges framework; 75 x 75 middle rail; and wrought iron vertically positioned  infilling at 100 centres; galvanised; including stops, catches and independent gate stays and other fixing a</t>
  </si>
  <si>
    <t>Sliding gate; 5000 x 2430 high  between columns; complete with rollers and all necessary accessories</t>
  </si>
  <si>
    <t>Single leaves; one way opening; 900 x 2430 high  between columns; hanging fittings, fastenings, slam plates, drop bolts and sockets; bolt through type fittings</t>
  </si>
  <si>
    <t>SOIL AND WASTE WATER DRAINAGE</t>
  </si>
  <si>
    <t>DISPOSAL SYSTEMS</t>
  </si>
  <si>
    <t>R12: DRAINAGE BELOW GROUND; MANHOLES 66NR</t>
  </si>
  <si>
    <t>Excavating trenches</t>
  </si>
  <si>
    <t>For pipes; not exceeding 100mm diameter nominal size</t>
  </si>
  <si>
    <t>500mm average depth; from 150mm below existing ground level; disposal of surplus materials off site; backfilling with selected excavated material as appropriate</t>
  </si>
  <si>
    <t>Pipes; straight; uPVC pressure waste pipes and fittings to BS 4660: 1989; push-fit jointed; in trenches</t>
  </si>
  <si>
    <t>100mm; waste pipes; in trenches; fixed to inspection chambers and manholes</t>
  </si>
  <si>
    <t>150mm; waste pipes; in trenches; fixed to inspection chambers and manholes</t>
  </si>
  <si>
    <t>200mm; waste pipes; in trenches; fixed to inspection chambers and manholes</t>
  </si>
  <si>
    <t>Manhole Constructed of 100mm plain in-situ concrete grade 20 bed and 150mm hollow sandcrete blockwork on sites and capped with 100mm reinforced concrete grade 25 cover reinforced with and including 12mm diameter mild steeel bar reinforcement at 150mm centre</t>
  </si>
  <si>
    <t xml:space="preserve">size; 600 x 600 x 600 deep internally; with 600 x 600 reinforced concrete cover </t>
  </si>
  <si>
    <t xml:space="preserve">Septic tank overall size4000mm x 2400mm x 1800mm deep complete with cover slabs. </t>
  </si>
  <si>
    <t xml:space="preserve">Soakaway pit overall size 3000mm x 2400mm x 1800mm deep complete with cover slabs, </t>
  </si>
  <si>
    <t>WATER RETICULATION</t>
  </si>
  <si>
    <t>P30 TRENCHES/PIPEWAYS/PITS FOR BURIED ENGINEERING SERVICES</t>
  </si>
  <si>
    <t>For pipes; not exceeding 200mm diameter nominal size</t>
  </si>
  <si>
    <t>S PIPED SUPPLY SYSTEMS</t>
  </si>
  <si>
    <t>S10 COLD WATER</t>
  </si>
  <si>
    <t>Borehole; Conduct geophysical survey to locate suitable borehol site</t>
  </si>
  <si>
    <t>Borehole; mobilise, drill, develop and test borehole including installation of casings and screens</t>
  </si>
  <si>
    <t>Equipment; Pullen, Ritz, Lowara or Saer submersible pump capable of producing adequate running pressure to overcome resistance of treatment plant cold water submersible pump meter and cable</t>
  </si>
  <si>
    <t>Submersible pumps</t>
  </si>
  <si>
    <t>pump with 10 cubic meter per hour capacity at 150 - 240 head with 15kw motor; complete with pump starter</t>
  </si>
  <si>
    <t>Allow a Provisional Sum of N1,500,000.00 (One Million Five Hundred Thousand Naira Only) for the provision and installation of water treatment plant to executed complete as may be directed by the Architect</t>
  </si>
  <si>
    <t>COLD WATER PIPE LINES</t>
  </si>
  <si>
    <r>
      <t xml:space="preserve">Allow a provisional sum of </t>
    </r>
    <r>
      <rPr>
        <b/>
        <sz val="10"/>
        <rFont val="Arial"/>
        <family val="2"/>
      </rPr>
      <t>N2,000,000.00</t>
    </r>
    <r>
      <rPr>
        <sz val="10"/>
        <rFont val="Arial"/>
        <family val="2"/>
      </rPr>
      <t xml:space="preserve"> for the piping of</t>
    </r>
    <r>
      <rPr>
        <b/>
        <sz val="10"/>
        <rFont val="Arial"/>
        <family val="2"/>
      </rPr>
      <t>,(Cold Water supply to be piped with RIFENG PIPE )</t>
    </r>
    <r>
      <rPr>
        <sz val="10"/>
        <rFont val="Arial"/>
        <family val="2"/>
      </rPr>
      <t>. Sum to be expended as directed by engineer and as may be re-measured by the Quantity Surveyors.</t>
    </r>
  </si>
  <si>
    <t>General Pipeline Equipment</t>
  </si>
  <si>
    <t>Equipment; supply, assemble and install, "Braithwaite" pressed steel ground water tank on reinforced concrete plinth including all necessary excavations and filling on all necessary surfaces; with a size of 5.00m x 5.00m x 3.00m high and a capacity of 75,000 litres as per detailed Engineer's drawings</t>
  </si>
  <si>
    <t>2.2kw duplicate transfer water booster pump with a pressure facilities and control starters complete in 1nr electrical duty and 1nr stand by diesel with auto on/off manual switch with pipe fittings and accessories (head=12m; 16litre/sec)</t>
  </si>
  <si>
    <t>Sprinkler pumps with a pressure facilities and control starters complete with pipe fittings and accessories in pump room</t>
  </si>
  <si>
    <t>Hose reel pumps with a pressure facilities and control starters complete with pipe fittings and accessories in pump room</t>
  </si>
  <si>
    <t>15kw Chilled water circulating pumps with a pressure facilities and control starters complete with pipe fittings and accessories in pump room</t>
  </si>
  <si>
    <t>weatherproof control panel fabricated from heavy guage sheets; complete with starter with main fuse, contactor and over load transformer</t>
  </si>
  <si>
    <t>PUBLIC UTILITY CONNECTION</t>
  </si>
  <si>
    <t>Allow for all fees and charges payable for connection to public water mains; with 40mm diameter nominal size galvanized mild steel pipeline; price to include for water meter and 450x450x750mm (internal) deep valve and meter chamber</t>
  </si>
  <si>
    <t>Page 5/6</t>
  </si>
  <si>
    <t>Page 5/7</t>
  </si>
  <si>
    <t>Page 5/8</t>
  </si>
  <si>
    <t>V ELECTRICAL SUPPLY/ POWER/ LIGHTING SYSTEMS</t>
  </si>
  <si>
    <t>Equipment</t>
  </si>
  <si>
    <t>PHCN Incomer and Termination</t>
  </si>
  <si>
    <t>Allow for payment of all fees and charges for connection to electricity mains: 415V 50HZ three phase: including PHCN three phase meter, 60/80A fused cut-outs, cabling, overhead poles and all other equipment, accessories and ancillaries</t>
  </si>
  <si>
    <t>V10 ELECTRICITY GENERATION PLANT</t>
  </si>
  <si>
    <t>Equipment; Power generation at low voltage using an engine with systems for combustion air filtration,ventilation, exhaust gas discharge and attenuation, fuel oil, lubrication oil, starting and control air and cooling water; CUMMINS power generating G-CNE series or other approved</t>
  </si>
  <si>
    <t>Generation plant</t>
  </si>
  <si>
    <t>generator output 500KVA; engine output 500KV; complete with accessories; including electrical interlock; as specified</t>
  </si>
  <si>
    <t>generator output 200KVA; engine output 200KV; complete with accessories; including electrical interlock; as specified</t>
  </si>
  <si>
    <t>allow for spare parts for 2,500 hour operating period; including supply of complete inventory of all the spare parts with the tender</t>
  </si>
  <si>
    <t>16000 litre steel day tank; complete with supply and discharge facilities; 1800 high fabricated steel mast carrier; drain valve and vent pipe</t>
  </si>
  <si>
    <t>Generator House</t>
  </si>
  <si>
    <t>Allow a Provisional Sum of N1,500,000.00 (One Million Five Hundred Thousand Naira Only) for the maintenance of generator house to be executed complete as may be directed by the Architect</t>
  </si>
  <si>
    <t>Equipment; 3-Phase column type step down transformer with magnetic core, free breathing as manufactured by FRANCE TRANSFOR, GEAFOL or IMMEF complete with control wiring, monitoring device, cable termination, sub-station earthing, protection and other operational facilities including civil works</t>
  </si>
  <si>
    <t>Distribution Transformers</t>
  </si>
  <si>
    <t>500KVA; /11/0.415KV; 50Hz 3-phase outdoor transformer including 800A gate switch</t>
  </si>
  <si>
    <t>1000A; /11/0.415KV; 50Hz 3-phase outdoor feeder pillar</t>
  </si>
  <si>
    <t>PVC; PVC pressure pipe to BS 4660</t>
  </si>
  <si>
    <t>Underground PVC pipe sleeve</t>
  </si>
  <si>
    <t>100mm diameter; including trench excavation, backfilling and disposal</t>
  </si>
  <si>
    <t>Cross-linked polyethylene (XPLE) insulated cable; power cables as manufactured by NOCACO, KABEL METAL, NIGERCHIN or other approved</t>
  </si>
  <si>
    <t>Drawn into 100mm Upvc pipe sleeve measured elsewhere</t>
  </si>
  <si>
    <t>3 x 1 core x 35 mm2 XLPE cables</t>
  </si>
  <si>
    <t>V41 STREET/AREA/FLOOD LIGHTING</t>
  </si>
  <si>
    <t>Ancillaries</t>
  </si>
  <si>
    <t>metal waterproof kiosk with locker containing distribution boards and earth leakage circuit breakers and all accessories for complete installation</t>
  </si>
  <si>
    <t>Light fittings; ABB or approved equivalent; with specified rated lamps; insulated locations as indicated in electrical drawings; accessories and ancillaries necessary for a complete installation including lamp support and bases</t>
  </si>
  <si>
    <t>1 x 50w garden lamp IP65 1000mm total height</t>
  </si>
  <si>
    <t>100W greenvision led luminaire with thermal hardened flat glass 3.5m high post "philips"</t>
  </si>
  <si>
    <t>50mm diameter; including trench excavation, backfilling and disposal</t>
  </si>
  <si>
    <t>HV/LV CABLES AND WIRING</t>
  </si>
  <si>
    <t>Pvc insulated flexible cables; copper as specified; colour coded, in pipes sleeves, trays and trunking  (pipe sleeves, trays and trunking) (All provisional)</t>
  </si>
  <si>
    <t>Drawn into 50mm upvc pipe sleeve measured elsewhere</t>
  </si>
  <si>
    <t>4 x 1 core x 95mm2  PVC/SWS/PVC cables</t>
  </si>
  <si>
    <t>4 x 1 core x 50mm2  PVC/SWS/PVC cables</t>
  </si>
  <si>
    <t>4 x 1 core x 1.5mm2  PVC/SWS/PVC cables</t>
  </si>
  <si>
    <t>ELECTRICAL INSTALLATION</t>
  </si>
  <si>
    <t>Page 5/9</t>
  </si>
  <si>
    <t>Page 5/10</t>
  </si>
  <si>
    <t>Page 5/11</t>
  </si>
  <si>
    <t>To EXTERNAL WORKS summary :</t>
  </si>
  <si>
    <t>External Works Summary</t>
  </si>
  <si>
    <t xml:space="preserve">FENCE </t>
  </si>
  <si>
    <t>To GENERAL SUMMARY :</t>
  </si>
  <si>
    <t xml:space="preserve">              GENERAL SUMMARY </t>
  </si>
  <si>
    <t>S/N</t>
  </si>
  <si>
    <t>DESCRIPTION</t>
  </si>
  <si>
    <t>QTY</t>
  </si>
  <si>
    <t>UNIT</t>
  </si>
  <si>
    <t>RATE</t>
  </si>
  <si>
    <t>AMOUNT</t>
  </si>
  <si>
    <t>BILL NR 2 : EXTENSION OF REGIONAL CONTROL CENTER</t>
  </si>
  <si>
    <t>BILL NR 3 : RENOVATION OF EXISTING BUILDING</t>
  </si>
  <si>
    <t>BILL NR 4 : GATE HOUSE</t>
  </si>
  <si>
    <t>BILL NR 5 : EXTERNAL WORKS</t>
  </si>
  <si>
    <t>VAT 7.5%</t>
  </si>
  <si>
    <t>SUB-TOTAL</t>
  </si>
  <si>
    <t>GENERAL  CONTINGENCIES</t>
  </si>
  <si>
    <r>
      <t xml:space="preserve">Allow the sum of  </t>
    </r>
    <r>
      <rPr>
        <b/>
        <sz val="10"/>
        <rFont val="Arial"/>
        <family val="2"/>
      </rPr>
      <t>N20,000,000.00 (Twenty Million Naira Only)</t>
    </r>
    <r>
      <rPr>
        <sz val="10"/>
        <rFont val="Arial"/>
        <family val="2"/>
      </rPr>
      <t xml:space="preserve"> for unforeseen additional works in respect of the Entire  Works to be expended as directed</t>
    </r>
  </si>
  <si>
    <t>TOTAL  ESTIMATED PROJECT COST</t>
  </si>
  <si>
    <r>
      <t xml:space="preserve">COMPLETION PERIOD:       </t>
    </r>
    <r>
      <rPr>
        <sz val="10"/>
        <rFont val="Arial"/>
        <family val="2"/>
      </rPr>
      <t>Within _______ Weeks of officially taking possession of Site</t>
    </r>
  </si>
  <si>
    <r>
      <t>SIGNED BY THE SAID</t>
    </r>
    <r>
      <rPr>
        <sz val="10"/>
        <rFont val="Arial"/>
        <family val="2"/>
      </rPr>
      <t xml:space="preserve">  ____________________                       _____________________</t>
    </r>
  </si>
  <si>
    <t xml:space="preserve">                                               Name                                                     Signature</t>
  </si>
  <si>
    <t xml:space="preserve">              ____________________</t>
  </si>
  <si>
    <t xml:space="preserve">                     Designation</t>
  </si>
  <si>
    <t>FOR AND ON BEHALF OF __________________________________________________</t>
  </si>
  <si>
    <t xml:space="preserve">                                                             Name of Company</t>
  </si>
  <si>
    <t xml:space="preserve">BILL NR 1 : PRELIMINARIES </t>
  </si>
  <si>
    <t>The Site is located at :  Ikeja-West, Lagos</t>
  </si>
  <si>
    <t>BILL NR.6 - ADDENDUM BILL</t>
  </si>
  <si>
    <t>DISPOSAL SYSTEMS (Page 5,external works)</t>
  </si>
  <si>
    <t>Carefully relocate and block existing drainage around the building where neccesary; including carting away; and make good work disturbed (Approximately 22m)</t>
  </si>
  <si>
    <t>SURFACE WATER DRAINAGE (App. 80m long)</t>
  </si>
  <si>
    <t>maximum depth not exceeding 1.00m; commencing at existing ground level</t>
  </si>
  <si>
    <t>Reinforced in-situ concrete; B.S.5328, designed mix C25, 25 aggregate, minimum cement content 390 kg/m3; vibrated</t>
  </si>
  <si>
    <t>100mm thick floor bed</t>
  </si>
  <si>
    <t>100mm thick drain cover</t>
  </si>
  <si>
    <t>75mm thick laid to slope from edges of walls to drain</t>
  </si>
  <si>
    <t>Soffit of cover drain</t>
  </si>
  <si>
    <t>Edges of cover drain 100mm high</t>
  </si>
  <si>
    <t>Sides of drainage walls</t>
  </si>
  <si>
    <t>in drainage walls</t>
  </si>
  <si>
    <t>in covers</t>
  </si>
  <si>
    <t>Page 6/1</t>
  </si>
  <si>
    <t>Page 6/2</t>
  </si>
  <si>
    <t>To Addendum Summary</t>
  </si>
  <si>
    <t>OVERHEAD TANK (page 7 COLD WATER SUPPLY item H )</t>
  </si>
  <si>
    <r>
      <t xml:space="preserve">Allow the sum of </t>
    </r>
    <r>
      <rPr>
        <b/>
        <sz val="10"/>
        <rFont val="Arial"/>
        <family val="2"/>
      </rPr>
      <t>N4,000,000.00 (Four Million Naira Only)</t>
    </r>
    <r>
      <rPr>
        <sz val="10"/>
        <rFont val="Arial"/>
        <family val="2"/>
      </rPr>
      <t xml:space="preserve"> for relocation,improvement and maintenance of existing overhead tank as instructed by the Architects</t>
    </r>
  </si>
  <si>
    <r>
      <t>Allow the sum of</t>
    </r>
    <r>
      <rPr>
        <b/>
        <sz val="10"/>
        <rFont val="Arial"/>
        <family val="2"/>
      </rPr>
      <t xml:space="preserve"> N400,000.00</t>
    </r>
    <r>
      <rPr>
        <sz val="10"/>
        <rFont val="Arial"/>
        <family val="2"/>
      </rPr>
      <t xml:space="preserve"> </t>
    </r>
    <r>
      <rPr>
        <b/>
        <sz val="10"/>
        <rFont val="Arial"/>
        <family val="2"/>
      </rPr>
      <t>(Four Hundred Thousand Naira Only)</t>
    </r>
    <r>
      <rPr>
        <sz val="10"/>
        <rFont val="Arial"/>
        <family val="2"/>
      </rPr>
      <t xml:space="preserve"> for disassembling, breaking and carting away ground tank concrete base and relocation of Existing Ground Tank to Clients choosen location</t>
    </r>
  </si>
  <si>
    <r>
      <t xml:space="preserve">Allow the sum of </t>
    </r>
    <r>
      <rPr>
        <b/>
        <sz val="10"/>
        <rFont val="Arial"/>
        <family val="2"/>
      </rPr>
      <t>N100,000.00 (One Hundred Thousand Naira Only)</t>
    </r>
    <r>
      <rPr>
        <sz val="10"/>
        <rFont val="Arial"/>
        <family val="2"/>
      </rPr>
      <t xml:space="preserve"> for removal of existing Borehole to clients choosen location and filling up hole ready to receive new works</t>
    </r>
  </si>
  <si>
    <t>ADDENDUM SUMMARY</t>
  </si>
  <si>
    <t>OVERHEAD TANK</t>
  </si>
  <si>
    <t>BILL NR 6: ADDENDUM</t>
  </si>
  <si>
    <t>Provide and install car shade with 203 x 203 I section columns and rafters, 2mm Z purlins and 0.7mm insulated roofing sheet to be executed complete as may be directed by the Architect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</si>
</sst>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00;[Red]0.000"/>
    <numFmt numFmtId="166" formatCode="_(* #,##0_);_(* \(#,##0\);_(* &quot;-&quot;??_);_(@_)"/>
  </numFmts>
  <fonts count="40" x14ac:knownFonts="1">
    <font>
      <sz val="10"/>
      <name val="Arial"/>
      <family val="2"/>
    </font>
    <font>
      <sz val="10"/>
      <name val="Arial"/>
      <family val="2"/>
    </font>
    <font>
      <b/>
      <i/>
      <sz val="10"/>
      <name val="Arial"/>
      <family val="2"/>
    </font>
    <font>
      <b/>
      <sz val="12"/>
      <name val="Arial"/>
      <family val="2"/>
    </font>
    <font>
      <b/>
      <u/>
      <sz val="10"/>
      <name val="Arial"/>
      <family val="2"/>
    </font>
    <font>
      <u/>
      <sz val="10"/>
      <name val="Arial"/>
      <family val="2"/>
    </font>
    <font>
      <b/>
      <sz val="10"/>
      <name val="Arial"/>
      <family val="2"/>
    </font>
    <font>
      <sz val="10"/>
      <color theme="1"/>
      <name val="Arial"/>
      <family val="2"/>
    </font>
    <font>
      <b/>
      <sz val="10"/>
      <color indexed="8"/>
      <name val="Arial"/>
      <family val="2"/>
    </font>
    <font>
      <b/>
      <u/>
      <sz val="10"/>
      <color indexed="62"/>
      <name val="Arial"/>
      <family val="2"/>
    </font>
    <font>
      <sz val="10"/>
      <name val="MS Sans Serif"/>
      <family val="2"/>
    </font>
    <font>
      <vertAlign val="superscript"/>
      <sz val="10"/>
      <name val="Arial"/>
      <family val="2"/>
    </font>
    <font>
      <sz val="12"/>
      <name val="Times New Roman"/>
      <family val="1"/>
    </font>
    <font>
      <sz val="10"/>
      <name val="Bookman Old Style"/>
      <family val="1"/>
    </font>
    <font>
      <u/>
      <sz val="10"/>
      <name val="Bookman Old Style"/>
      <family val="1"/>
    </font>
    <font>
      <sz val="10"/>
      <name val="Times New Roman"/>
      <family val="1"/>
    </font>
    <font>
      <sz val="11"/>
      <name val="Bookman Old Style"/>
      <family val="1"/>
    </font>
    <font>
      <sz val="11"/>
      <name val="Arial Narrow"/>
      <family val="2"/>
    </font>
    <font>
      <b/>
      <sz val="11"/>
      <name val="Arial Narrow"/>
      <family val="2"/>
    </font>
    <font>
      <sz val="9"/>
      <name val="Arial"/>
      <family val="2"/>
    </font>
    <font>
      <sz val="12"/>
      <name val="Arial"/>
      <family val="2"/>
    </font>
    <font>
      <u/>
      <sz val="11"/>
      <name val="Arial"/>
      <family val="2"/>
    </font>
    <font>
      <b/>
      <u/>
      <sz val="11"/>
      <name val="Arial"/>
      <family val="2"/>
    </font>
    <font>
      <b/>
      <i/>
      <u/>
      <sz val="10"/>
      <name val="Arial"/>
      <family val="2"/>
    </font>
    <font>
      <sz val="11"/>
      <name val="Arial"/>
      <family val="2"/>
    </font>
    <font>
      <b/>
      <sz val="11"/>
      <name val="Arial"/>
      <family val="2"/>
    </font>
    <font>
      <b/>
      <sz val="24"/>
      <name val="Bookman Old Style"/>
      <family val="1"/>
    </font>
    <font>
      <sz val="9.5"/>
      <name val="Arial"/>
      <family val="2"/>
    </font>
    <font>
      <sz val="14"/>
      <name val="Arial"/>
      <family val="2"/>
    </font>
    <font>
      <b/>
      <i/>
      <sz val="10"/>
      <name val="Arial"/>
      <family val="2"/>
    </font>
    <font>
      <b/>
      <i/>
      <sz val="10"/>
      <color rgb="FF000000"/>
      <name val="Arial"/>
      <family val="2"/>
    </font>
    <font>
      <sz val="10"/>
      <name val="Arial"/>
      <family val="2"/>
    </font>
    <font>
      <sz val="10"/>
      <color rgb="FFFF0000"/>
      <name val="Arial"/>
      <family val="2"/>
    </font>
    <font>
      <b/>
      <u/>
      <sz val="10"/>
      <name val="Arial"/>
      <family val="2"/>
    </font>
    <font>
      <u/>
      <sz val="10"/>
      <name val="Arial"/>
      <family val="2"/>
    </font>
    <font>
      <b/>
      <u/>
      <sz val="11"/>
      <name val="Arial"/>
      <family val="2"/>
    </font>
    <font>
      <sz val="12"/>
      <color rgb="FFFF0000"/>
      <name val="Arial"/>
      <family val="2"/>
    </font>
    <font>
      <sz val="12"/>
      <name val="Arial"/>
      <family val="2"/>
    </font>
    <font>
      <sz val="12"/>
      <color rgb="FF000000"/>
      <name val="Arial"/>
      <family val="2"/>
    </font>
    <font>
      <b/>
      <sz val="10"/>
      <name val="Arial"/>
      <family val="2"/>
    </font>
  </fonts>
  <fills count="9">
    <fill>
      <patternFill patternType="none"/>
    </fill>
    <fill>
      <patternFill patternType="gray125"/>
    </fill>
    <fill>
      <patternFill patternType="solid">
        <fgColor rgb="FFFFFFFF"/>
        <bgColor rgb="FFFFFFFF"/>
      </patternFill>
    </fill>
    <fill>
      <patternFill patternType="solid">
        <fgColor indexed="65"/>
        <bgColor indexed="64"/>
      </patternFill>
    </fill>
    <fill>
      <patternFill patternType="solid">
        <fgColor indexed="9"/>
        <bgColor indexed="9"/>
      </patternFill>
    </fill>
    <fill>
      <patternFill patternType="solid">
        <fgColor indexed="9"/>
        <bgColor indexed="64"/>
      </patternFill>
    </fill>
    <fill>
      <patternFill patternType="solid">
        <fgColor indexed="43"/>
        <bgColor indexed="9"/>
      </patternFill>
    </fill>
    <fill>
      <patternFill patternType="solid">
        <fgColor indexed="44"/>
        <bgColor indexed="9"/>
      </patternFill>
    </fill>
    <fill>
      <patternFill patternType="gray0625"/>
    </fill>
  </fills>
  <borders count="136">
    <border>
      <left/>
      <right/>
      <top/>
      <bottom/>
      <diagonal/>
    </border>
    <border>
      <left style="medium">
        <color indexed="64"/>
      </left>
      <right/>
      <top style="medium">
        <color indexed="64"/>
      </top>
      <bottom style="double">
        <color rgb="FF000000"/>
      </bottom>
      <diagonal/>
    </border>
    <border>
      <left style="double">
        <color indexed="64"/>
      </left>
      <right/>
      <top style="medium">
        <color indexed="64"/>
      </top>
      <bottom style="double">
        <color rgb="FF000000"/>
      </bottom>
      <diagonal/>
    </border>
    <border>
      <left style="thin">
        <color indexed="64"/>
      </left>
      <right/>
      <top style="medium">
        <color indexed="64"/>
      </top>
      <bottom style="double">
        <color rgb="FF000000"/>
      </bottom>
      <diagonal/>
    </border>
    <border>
      <left style="thin">
        <color indexed="64"/>
      </left>
      <right style="double">
        <color indexed="64"/>
      </right>
      <top style="medium">
        <color indexed="64"/>
      </top>
      <bottom style="double">
        <color rgb="FF000000"/>
      </bottom>
      <diagonal/>
    </border>
    <border>
      <left style="double">
        <color indexed="64"/>
      </left>
      <right style="medium">
        <color indexed="64"/>
      </right>
      <top style="medium">
        <color indexed="64"/>
      </top>
      <bottom style="double">
        <color rgb="FF000000"/>
      </bottom>
      <diagonal/>
    </border>
    <border>
      <left style="medium">
        <color indexed="64"/>
      </left>
      <right/>
      <top/>
      <bottom/>
      <diagonal/>
    </border>
    <border>
      <left style="double">
        <color indexed="64"/>
      </left>
      <right/>
      <top/>
      <bottom/>
      <diagonal/>
    </border>
    <border>
      <left style="thin">
        <color auto="1"/>
      </left>
      <right/>
      <top/>
      <bottom/>
      <diagonal/>
    </border>
    <border>
      <left style="thin">
        <color indexed="64"/>
      </left>
      <right style="double">
        <color indexed="64"/>
      </right>
      <top/>
      <bottom/>
      <diagonal/>
    </border>
    <border>
      <left style="double">
        <color indexed="64"/>
      </left>
      <right style="medium">
        <color indexed="64"/>
      </right>
      <top style="double">
        <color rgb="FF000000"/>
      </top>
      <bottom/>
      <diagonal/>
    </border>
    <border>
      <left style="double">
        <color indexed="64"/>
      </left>
      <right style="medium">
        <color indexed="64"/>
      </right>
      <top/>
      <bottom/>
      <diagonal/>
    </border>
    <border>
      <left style="medium">
        <color indexed="64"/>
      </left>
      <right/>
      <top/>
      <bottom style="medium">
        <color indexed="64"/>
      </bottom>
      <diagonal/>
    </border>
    <border>
      <left style="double">
        <color indexed="64"/>
      </left>
      <right/>
      <top/>
      <bottom style="medium">
        <color indexed="64"/>
      </bottom>
      <diagonal/>
    </border>
    <border>
      <left style="thin">
        <color indexed="64"/>
      </left>
      <right/>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top style="thin">
        <color rgb="FF000000"/>
      </top>
      <bottom style="medium">
        <color indexed="64"/>
      </bottom>
      <diagonal/>
    </border>
    <border>
      <left style="double">
        <color indexed="64"/>
      </left>
      <right/>
      <top style="thin">
        <color rgb="FF000000"/>
      </top>
      <bottom style="medium">
        <color indexed="64"/>
      </bottom>
      <diagonal/>
    </border>
    <border>
      <left style="thin">
        <color rgb="FF000000"/>
      </left>
      <right/>
      <top style="thin">
        <color rgb="FF000000"/>
      </top>
      <bottom style="medium">
        <color indexed="64"/>
      </bottom>
      <diagonal/>
    </border>
    <border>
      <left/>
      <right style="double">
        <color rgb="FF000000"/>
      </right>
      <top style="thin">
        <color rgb="FF000000"/>
      </top>
      <bottom style="medium">
        <color indexed="64"/>
      </bottom>
      <diagonal/>
    </border>
    <border>
      <left style="double">
        <color indexed="64"/>
      </left>
      <right style="medium">
        <color indexed="64"/>
      </right>
      <top style="thin">
        <color rgb="FF000000"/>
      </top>
      <bottom style="medium">
        <color indexed="64"/>
      </bottom>
      <diagonal/>
    </border>
    <border>
      <left style="medium">
        <color indexed="64"/>
      </left>
      <right/>
      <top style="medium">
        <color indexed="64"/>
      </top>
      <bottom/>
      <diagonal/>
    </border>
    <border>
      <left style="double">
        <color indexed="64"/>
      </left>
      <right/>
      <top style="medium">
        <color indexed="64"/>
      </top>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medium">
        <color indexed="64"/>
      </left>
      <right/>
      <top/>
      <bottom style="thin">
        <color rgb="FF000000"/>
      </bottom>
      <diagonal/>
    </border>
    <border>
      <left style="thin">
        <color indexed="64"/>
      </left>
      <right/>
      <top/>
      <bottom style="thin">
        <color rgb="FF000000"/>
      </bottom>
      <diagonal/>
    </border>
    <border>
      <left style="thin">
        <color indexed="64"/>
      </left>
      <right style="double">
        <color indexed="64"/>
      </right>
      <top/>
      <bottom style="thin">
        <color rgb="FF000000"/>
      </bottom>
      <diagonal/>
    </border>
    <border>
      <left style="medium">
        <color indexed="64"/>
      </left>
      <right style="double">
        <color rgb="FF000000"/>
      </right>
      <top style="medium">
        <color indexed="64"/>
      </top>
      <bottom style="double">
        <color rgb="FF000000"/>
      </bottom>
      <diagonal/>
    </border>
    <border>
      <left/>
      <right/>
      <top style="medium">
        <color indexed="64"/>
      </top>
      <bottom style="double">
        <color rgb="FF000000"/>
      </bottom>
      <diagonal/>
    </border>
    <border>
      <left style="thin">
        <color rgb="FF000000"/>
      </left>
      <right style="thin">
        <color rgb="FF000000"/>
      </right>
      <top style="medium">
        <color indexed="64"/>
      </top>
      <bottom style="double">
        <color rgb="FF000000"/>
      </bottom>
      <diagonal/>
    </border>
    <border>
      <left style="thin">
        <color rgb="FF000000"/>
      </left>
      <right style="double">
        <color rgb="FF000000"/>
      </right>
      <top style="medium">
        <color indexed="64"/>
      </top>
      <bottom style="double">
        <color rgb="FF000000"/>
      </bottom>
      <diagonal/>
    </border>
    <border>
      <left/>
      <right style="medium">
        <color indexed="64"/>
      </right>
      <top style="medium">
        <color indexed="64"/>
      </top>
      <bottom style="double">
        <color rgb="FF000000"/>
      </bottom>
      <diagonal/>
    </border>
    <border>
      <left style="medium">
        <color indexed="64"/>
      </left>
      <right style="double">
        <color rgb="FF000000"/>
      </right>
      <top/>
      <bottom/>
      <diagonal/>
    </border>
    <border>
      <left style="thin">
        <color rgb="FF000000"/>
      </left>
      <right style="thin">
        <color rgb="FF000000"/>
      </right>
      <top/>
      <bottom/>
      <diagonal/>
    </border>
    <border>
      <left style="thin">
        <color rgb="FF000000"/>
      </left>
      <right style="double">
        <color rgb="FF000000"/>
      </right>
      <top/>
      <bottom/>
      <diagonal/>
    </border>
    <border>
      <left/>
      <right style="medium">
        <color indexed="64"/>
      </right>
      <top/>
      <bottom/>
      <diagonal/>
    </border>
    <border>
      <left/>
      <right style="thin">
        <color rgb="FF000000"/>
      </right>
      <top/>
      <bottom/>
      <diagonal/>
    </border>
    <border>
      <left style="medium">
        <color indexed="64"/>
      </left>
      <right style="double">
        <color indexed="64"/>
      </right>
      <top/>
      <bottom/>
      <diagonal/>
    </border>
    <border>
      <left style="thin">
        <color indexed="64"/>
      </left>
      <right style="thin">
        <color indexed="64"/>
      </right>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style="double">
        <color rgb="FF000000"/>
      </right>
      <top style="medium">
        <color indexed="64"/>
      </top>
      <bottom/>
      <diagonal/>
    </border>
    <border>
      <left/>
      <right/>
      <top style="medium">
        <color indexed="64"/>
      </top>
      <bottom/>
      <diagonal/>
    </border>
    <border>
      <left style="thin">
        <color rgb="FF000000"/>
      </left>
      <right style="thin">
        <color rgb="FF000000"/>
      </right>
      <top style="medium">
        <color indexed="64"/>
      </top>
      <bottom/>
      <diagonal/>
    </border>
    <border>
      <left style="thin">
        <color rgb="FF000000"/>
      </left>
      <right style="double">
        <color rgb="FF000000"/>
      </right>
      <top style="medium">
        <color indexed="64"/>
      </top>
      <bottom/>
      <diagonal/>
    </border>
    <border>
      <left/>
      <right style="medium">
        <color indexed="64"/>
      </right>
      <top style="medium">
        <color indexed="64"/>
      </top>
      <bottom/>
      <diagonal/>
    </border>
    <border>
      <left style="medium">
        <color indexed="64"/>
      </left>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right style="double">
        <color rgb="FF000000"/>
      </right>
      <top style="thin">
        <color rgb="FF000000"/>
      </top>
      <bottom style="medium">
        <color rgb="FF000000"/>
      </bottom>
      <diagonal/>
    </border>
    <border>
      <left/>
      <right style="medium">
        <color indexed="64"/>
      </right>
      <top style="thin">
        <color rgb="FF000000"/>
      </top>
      <bottom style="medium">
        <color rgb="FF000000"/>
      </bottom>
      <diagonal/>
    </border>
    <border>
      <left/>
      <right/>
      <top style="medium">
        <color rgb="FF000000"/>
      </top>
      <bottom/>
      <diagonal/>
    </border>
    <border>
      <left/>
      <right style="double">
        <color rgb="FF000000"/>
      </right>
      <top/>
      <bottom/>
      <diagonal/>
    </border>
    <border>
      <left style="double">
        <color rgb="FF000000"/>
      </left>
      <right style="medium">
        <color indexed="64"/>
      </right>
      <top/>
      <bottom/>
      <diagonal/>
    </border>
    <border>
      <left style="double">
        <color rgb="FF000000"/>
      </left>
      <right/>
      <top style="thin">
        <color rgb="FF000000"/>
      </top>
      <bottom style="medium">
        <color indexed="64"/>
      </bottom>
      <diagonal/>
    </border>
    <border>
      <left style="medium">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double">
        <color indexed="64"/>
      </right>
      <top style="medium">
        <color indexed="64"/>
      </top>
      <bottom/>
      <diagonal/>
    </border>
    <border>
      <left style="thin">
        <color indexed="64"/>
      </left>
      <right style="thin">
        <color indexed="64"/>
      </right>
      <top style="medium">
        <color indexed="64"/>
      </top>
      <bottom/>
      <diagonal/>
    </border>
    <border>
      <left style="double">
        <color indexed="64"/>
      </left>
      <right/>
      <top style="thin">
        <color indexed="64"/>
      </top>
      <bottom style="medium">
        <color indexed="64"/>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style="medium">
        <color indexed="64"/>
      </left>
      <right style="double">
        <color indexed="64"/>
      </right>
      <top/>
      <bottom style="thin">
        <color indexed="64"/>
      </bottom>
      <diagonal/>
    </border>
    <border>
      <left style="double">
        <color indexed="64"/>
      </left>
      <right style="medium">
        <color indexed="64"/>
      </right>
      <top/>
      <bottom style="thin">
        <color indexed="64"/>
      </bottom>
      <diagonal/>
    </border>
    <border>
      <left/>
      <right/>
      <top/>
      <bottom style="medium">
        <color indexed="64"/>
      </bottom>
      <diagonal/>
    </border>
    <border>
      <left style="double">
        <color indexed="64"/>
      </left>
      <right style="thin">
        <color indexed="64"/>
      </right>
      <top style="medium">
        <color indexed="64"/>
      </top>
      <bottom/>
      <diagonal/>
    </border>
    <border>
      <left style="medium">
        <color indexed="64"/>
      </left>
      <right style="double">
        <color indexed="64"/>
      </right>
      <top style="thin">
        <color indexed="64"/>
      </top>
      <bottom style="medium">
        <color indexed="64"/>
      </bottom>
      <diagonal/>
    </border>
    <border>
      <left style="double">
        <color indexed="64"/>
      </left>
      <right style="thin">
        <color indexed="64"/>
      </right>
      <top/>
      <bottom/>
      <diagonal/>
    </border>
    <border>
      <left/>
      <right style="double">
        <color indexed="64"/>
      </right>
      <top style="medium">
        <color indexed="64"/>
      </top>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8"/>
      </left>
      <right/>
      <top/>
      <bottom/>
      <diagonal/>
    </border>
    <border>
      <left style="thin">
        <color indexed="64"/>
      </left>
      <right/>
      <top/>
      <bottom/>
      <diagonal/>
    </border>
    <border>
      <left style="medium">
        <color indexed="64"/>
      </left>
      <right style="double">
        <color indexed="64"/>
      </right>
      <top/>
      <bottom style="medium">
        <color indexed="64"/>
      </bottom>
      <diagonal/>
    </border>
    <border>
      <left style="thin">
        <color indexed="64"/>
      </left>
      <right style="hair">
        <color indexed="64"/>
      </right>
      <top/>
      <bottom/>
      <diagonal/>
    </border>
    <border>
      <left style="double">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rgb="FF000000"/>
      </left>
      <right style="double">
        <color rgb="FF000000"/>
      </right>
      <top style="medium">
        <color rgb="FF000000"/>
      </top>
      <bottom style="double">
        <color rgb="FF000000"/>
      </bottom>
      <diagonal/>
    </border>
    <border>
      <left/>
      <right style="thin">
        <color rgb="FF000000"/>
      </right>
      <top style="medium">
        <color rgb="FF000000"/>
      </top>
      <bottom style="double">
        <color rgb="FF000000"/>
      </bottom>
      <diagonal/>
    </border>
    <border>
      <left style="thin">
        <color rgb="FF000000"/>
      </left>
      <right style="thin">
        <color rgb="FF000000"/>
      </right>
      <top style="medium">
        <color rgb="FF000000"/>
      </top>
      <bottom style="double">
        <color rgb="FF000000"/>
      </bottom>
      <diagonal/>
    </border>
    <border>
      <left style="thin">
        <color rgb="FF000000"/>
      </left>
      <right/>
      <top style="medium">
        <color rgb="FF000000"/>
      </top>
      <bottom style="double">
        <color rgb="FF000000"/>
      </bottom>
      <diagonal/>
    </border>
    <border>
      <left style="double">
        <color rgb="FF000000"/>
      </left>
      <right style="medium">
        <color rgb="FF000000"/>
      </right>
      <top style="medium">
        <color rgb="FF000000"/>
      </top>
      <bottom style="double">
        <color rgb="FF000000"/>
      </bottom>
      <diagonal/>
    </border>
    <border>
      <left style="medium">
        <color rgb="FF000000"/>
      </left>
      <right style="double">
        <color rgb="FF000000"/>
      </right>
      <top/>
      <bottom/>
      <diagonal/>
    </border>
    <border>
      <left style="thin">
        <color rgb="FF000000"/>
      </left>
      <right/>
      <top/>
      <bottom/>
      <diagonal/>
    </border>
    <border>
      <left style="double">
        <color rgb="FF000000"/>
      </left>
      <right style="medium">
        <color rgb="FF000000"/>
      </right>
      <top/>
      <bottom/>
      <diagonal/>
    </border>
    <border>
      <left style="medium">
        <color rgb="FF000000"/>
      </left>
      <right/>
      <top/>
      <bottom/>
      <diagonal/>
    </border>
    <border>
      <left style="double">
        <color rgb="FF000000"/>
      </left>
      <right style="thin">
        <color rgb="FF000000"/>
      </right>
      <top/>
      <bottom/>
      <diagonal/>
    </border>
    <border>
      <left/>
      <right style="medium">
        <color rgb="FF000000"/>
      </right>
      <top/>
      <bottom/>
      <diagonal/>
    </border>
    <border>
      <left style="double">
        <color rgb="FF000000"/>
      </left>
      <right style="hair">
        <color rgb="FF000000"/>
      </right>
      <top/>
      <bottom/>
      <diagonal/>
    </border>
    <border>
      <left style="hair">
        <color rgb="FF000000"/>
      </left>
      <right style="hair">
        <color rgb="FF000000"/>
      </right>
      <top/>
      <bottom/>
      <diagonal/>
    </border>
    <border>
      <left style="hair">
        <color rgb="FF000000"/>
      </left>
      <right style="double">
        <color rgb="FF000000"/>
      </right>
      <top/>
      <bottom/>
      <diagonal/>
    </border>
    <border>
      <left style="medium">
        <color rgb="FF000000"/>
      </left>
      <right/>
      <top style="thin">
        <color rgb="FF000000"/>
      </top>
      <bottom style="medium">
        <color rgb="FF000000"/>
      </bottom>
      <diagonal/>
    </border>
    <border>
      <left style="double">
        <color rgb="FF000000"/>
      </left>
      <right style="medium">
        <color rgb="FF000000"/>
      </right>
      <top style="thin">
        <color rgb="FF000000"/>
      </top>
      <bottom style="medium">
        <color rgb="FF000000"/>
      </bottom>
      <diagonal/>
    </border>
    <border>
      <left style="medium">
        <color rgb="FF000000"/>
      </left>
      <right style="double">
        <color rgb="FF000000"/>
      </right>
      <top style="thin">
        <color rgb="FF000000"/>
      </top>
      <bottom style="medium">
        <color rgb="FF000000"/>
      </bottom>
      <diagonal/>
    </border>
    <border>
      <left style="medium">
        <color rgb="FF000000"/>
      </left>
      <right style="double">
        <color rgb="FF000000"/>
      </right>
      <top style="medium">
        <color rgb="FF000000"/>
      </top>
      <bottom/>
      <diagonal/>
    </border>
    <border>
      <left style="thin">
        <color rgb="FF000000"/>
      </left>
      <right style="double">
        <color rgb="FF000000"/>
      </right>
      <top style="medium">
        <color rgb="FF000000"/>
      </top>
      <bottom/>
      <diagonal/>
    </border>
    <border>
      <left style="double">
        <color rgb="FF000000"/>
      </left>
      <right style="medium">
        <color rgb="FF000000"/>
      </right>
      <top style="medium">
        <color rgb="FF000000"/>
      </top>
      <bottom/>
      <diagonal/>
    </border>
    <border>
      <left style="thin">
        <color rgb="FF000000"/>
      </left>
      <right style="double">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double">
        <color rgb="FF000000"/>
      </left>
      <right/>
      <top/>
      <bottom/>
      <diagonal/>
    </border>
    <border>
      <left style="double">
        <color rgb="FF000000"/>
      </left>
      <right/>
      <top style="thin">
        <color rgb="FF000000"/>
      </top>
      <bottom style="medium">
        <color rgb="FF000000"/>
      </bottom>
      <diagonal/>
    </border>
    <border>
      <left style="thin">
        <color rgb="FF000000"/>
      </left>
      <right style="double">
        <color rgb="FF000000"/>
      </right>
      <top style="thin">
        <color rgb="FF000000"/>
      </top>
      <bottom style="medium">
        <color rgb="FF000000"/>
      </bottom>
      <diagonal/>
    </border>
  </borders>
  <cellStyleXfs count="9">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0" fillId="0" borderId="0"/>
    <xf numFmtId="0" fontId="10" fillId="0" borderId="0"/>
    <xf numFmtId="0" fontId="10" fillId="0" borderId="0"/>
    <xf numFmtId="0" fontId="1" fillId="0" borderId="0"/>
  </cellStyleXfs>
  <cellXfs count="1236">
    <xf numFmtId="0" fontId="0" fillId="0" borderId="0" xfId="0"/>
    <xf numFmtId="0" fontId="2" fillId="2" borderId="1" xfId="0" applyFont="1" applyFill="1" applyBorder="1" applyAlignment="1">
      <alignment horizontal="center" vertical="center"/>
    </xf>
    <xf numFmtId="0" fontId="2" fillId="2" borderId="2" xfId="0" applyFont="1" applyFill="1" applyBorder="1" applyAlignment="1">
      <alignment horizontal="center" wrapText="1"/>
    </xf>
    <xf numFmtId="0" fontId="2" fillId="2" borderId="3" xfId="0" applyFont="1" applyFill="1" applyBorder="1" applyAlignment="1">
      <alignment horizontal="center" vertical="center"/>
    </xf>
    <xf numFmtId="43" fontId="2" fillId="2" borderId="4" xfId="0" applyNumberFormat="1" applyFont="1" applyFill="1" applyBorder="1" applyAlignment="1">
      <alignment horizontal="center"/>
    </xf>
    <xf numFmtId="43" fontId="2" fillId="2" borderId="5" xfId="0" applyNumberFormat="1" applyFont="1" applyFill="1" applyBorder="1" applyAlignment="1" applyProtection="1">
      <alignment horizontal="center" vertical="center"/>
      <protection locked="0"/>
    </xf>
    <xf numFmtId="0" fontId="1" fillId="2" borderId="0" xfId="0" applyFont="1" applyFill="1" applyAlignment="1">
      <alignment horizontal="center"/>
    </xf>
    <xf numFmtId="0" fontId="3" fillId="0" borderId="6" xfId="0" applyFont="1" applyBorder="1" applyAlignment="1">
      <alignment horizontal="center" vertical="center"/>
    </xf>
    <xf numFmtId="0" fontId="1" fillId="0" borderId="7" xfId="0" applyFont="1" applyBorder="1" applyAlignment="1">
      <alignment horizontal="left" vertical="top" wrapText="1"/>
    </xf>
    <xf numFmtId="0" fontId="1" fillId="0" borderId="8" xfId="0" applyFont="1" applyBorder="1" applyAlignment="1">
      <alignment horizontal="center" vertical="center"/>
    </xf>
    <xf numFmtId="0" fontId="1" fillId="0" borderId="9" xfId="0" applyFont="1" applyBorder="1"/>
    <xf numFmtId="43" fontId="1" fillId="0" borderId="10" xfId="0" applyNumberFormat="1" applyFont="1" applyBorder="1" applyAlignment="1" applyProtection="1">
      <alignment vertical="center"/>
      <protection locked="0"/>
    </xf>
    <xf numFmtId="0" fontId="1" fillId="0" borderId="0" xfId="0" applyFont="1"/>
    <xf numFmtId="0" fontId="1" fillId="2" borderId="6" xfId="0" applyFont="1" applyFill="1" applyBorder="1" applyAlignment="1">
      <alignment horizontal="center" vertical="top"/>
    </xf>
    <xf numFmtId="0" fontId="4" fillId="2" borderId="7" xfId="0" applyFont="1" applyFill="1" applyBorder="1" applyAlignment="1">
      <alignment horizontal="left" wrapText="1"/>
    </xf>
    <xf numFmtId="0" fontId="0" fillId="2" borderId="8" xfId="0" applyFill="1" applyBorder="1" applyAlignment="1">
      <alignment horizontal="center" vertical="center"/>
    </xf>
    <xf numFmtId="0" fontId="1" fillId="2" borderId="9" xfId="0" applyFont="1" applyFill="1" applyBorder="1" applyAlignment="1">
      <alignment horizontal="center"/>
    </xf>
    <xf numFmtId="43" fontId="1" fillId="2" borderId="11" xfId="0" applyNumberFormat="1" applyFont="1" applyFill="1" applyBorder="1" applyProtection="1">
      <protection locked="0"/>
    </xf>
    <xf numFmtId="43" fontId="1" fillId="2" borderId="0" xfId="0" applyNumberFormat="1" applyFont="1" applyFill="1"/>
    <xf numFmtId="0" fontId="1" fillId="2" borderId="0" xfId="0" applyFont="1" applyFill="1"/>
    <xf numFmtId="0" fontId="1" fillId="0" borderId="6" xfId="0" applyFont="1" applyBorder="1" applyAlignment="1">
      <alignment horizontal="center" vertical="center"/>
    </xf>
    <xf numFmtId="0" fontId="5" fillId="0" borderId="7" xfId="0" applyFont="1" applyBorder="1" applyAlignment="1">
      <alignment horizontal="left" wrapText="1"/>
    </xf>
    <xf numFmtId="43" fontId="1" fillId="0" borderId="11" xfId="0" applyNumberFormat="1" applyFont="1" applyBorder="1" applyAlignment="1" applyProtection="1">
      <alignment vertical="center"/>
      <protection locked="0"/>
    </xf>
    <xf numFmtId="43" fontId="1" fillId="0" borderId="11"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5" fillId="0" borderId="7" xfId="0" applyFont="1" applyBorder="1" applyAlignment="1">
      <alignment horizontal="left" vertical="top" wrapText="1"/>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43" fontId="1" fillId="0" borderId="9" xfId="0" applyNumberFormat="1" applyFont="1" applyBorder="1"/>
    <xf numFmtId="43" fontId="1" fillId="2" borderId="11" xfId="0" applyNumberFormat="1" applyFont="1" applyFill="1" applyBorder="1" applyAlignment="1" applyProtection="1">
      <alignment vertical="center"/>
      <protection locked="0"/>
    </xf>
    <xf numFmtId="0" fontId="1" fillId="0" borderId="12" xfId="0" applyFont="1" applyBorder="1" applyAlignment="1">
      <alignment horizontal="center" vertical="center"/>
    </xf>
    <xf numFmtId="0" fontId="1" fillId="0" borderId="13" xfId="0" applyFont="1" applyBorder="1" applyAlignment="1">
      <alignment horizontal="left" vertical="top" wrapText="1"/>
    </xf>
    <xf numFmtId="0" fontId="1" fillId="0" borderId="14" xfId="0" applyFont="1" applyBorder="1" applyAlignment="1">
      <alignment horizontal="center" vertical="center"/>
    </xf>
    <xf numFmtId="0" fontId="1" fillId="0" borderId="15" xfId="0" applyFont="1" applyBorder="1"/>
    <xf numFmtId="43" fontId="1" fillId="0" borderId="16" xfId="0" applyNumberFormat="1" applyFont="1" applyBorder="1" applyAlignment="1" applyProtection="1">
      <alignment vertical="center"/>
      <protection locked="0"/>
    </xf>
    <xf numFmtId="0" fontId="1" fillId="2" borderId="17" xfId="0" applyFont="1" applyFill="1" applyBorder="1" applyAlignment="1">
      <alignment horizontal="center" vertical="center" wrapText="1"/>
    </xf>
    <xf numFmtId="0" fontId="1" fillId="2" borderId="18" xfId="0" applyFont="1" applyFill="1" applyBorder="1" applyAlignment="1">
      <alignment horizontal="left" wrapText="1"/>
    </xf>
    <xf numFmtId="43" fontId="6" fillId="2" borderId="21" xfId="0" applyNumberFormat="1" applyFont="1" applyFill="1" applyBorder="1" applyAlignment="1" applyProtection="1">
      <alignment vertical="center"/>
      <protection locked="0"/>
    </xf>
    <xf numFmtId="0" fontId="1" fillId="0" borderId="22" xfId="0" applyFont="1" applyBorder="1" applyAlignment="1">
      <alignment horizontal="center" vertical="center"/>
    </xf>
    <xf numFmtId="0" fontId="5" fillId="0" borderId="23" xfId="0" applyFont="1" applyBorder="1" applyAlignment="1">
      <alignment horizontal="left" wrapText="1"/>
    </xf>
    <xf numFmtId="0" fontId="1" fillId="0" borderId="24" xfId="0" applyFont="1" applyBorder="1" applyAlignment="1">
      <alignment horizontal="center" vertical="center"/>
    </xf>
    <xf numFmtId="0" fontId="1" fillId="0" borderId="25" xfId="0" applyFont="1" applyBorder="1"/>
    <xf numFmtId="43" fontId="1" fillId="0" borderId="26" xfId="0" applyNumberFormat="1" applyFont="1" applyBorder="1" applyAlignment="1" applyProtection="1">
      <alignment vertical="center"/>
      <protection locked="0"/>
    </xf>
    <xf numFmtId="0" fontId="1" fillId="2" borderId="7" xfId="0" applyFont="1" applyFill="1" applyBorder="1" applyAlignment="1">
      <alignment horizontal="left" wrapText="1"/>
    </xf>
    <xf numFmtId="43" fontId="1" fillId="2" borderId="9" xfId="0" applyNumberFormat="1" applyFont="1" applyFill="1" applyBorder="1"/>
    <xf numFmtId="0" fontId="1" fillId="2" borderId="22" xfId="0" applyFont="1" applyFill="1" applyBorder="1" applyAlignment="1">
      <alignment horizontal="center" vertical="center"/>
    </xf>
    <xf numFmtId="0" fontId="4" fillId="2" borderId="23" xfId="0" applyFont="1" applyFill="1" applyBorder="1" applyAlignment="1">
      <alignment horizontal="left" wrapText="1"/>
    </xf>
    <xf numFmtId="0" fontId="1" fillId="2" borderId="24" xfId="0" applyFont="1" applyFill="1" applyBorder="1" applyAlignment="1">
      <alignment horizontal="center" vertical="center"/>
    </xf>
    <xf numFmtId="43" fontId="1" fillId="0" borderId="25" xfId="0" applyNumberFormat="1" applyFont="1" applyBorder="1"/>
    <xf numFmtId="43" fontId="1" fillId="2" borderId="26" xfId="0" applyNumberFormat="1" applyFont="1" applyFill="1" applyBorder="1" applyAlignment="1" applyProtection="1">
      <alignment vertical="center"/>
      <protection locked="0"/>
    </xf>
    <xf numFmtId="0" fontId="1" fillId="3" borderId="6" xfId="0" applyFont="1" applyFill="1" applyBorder="1" applyAlignment="1">
      <alignment horizontal="center" vertical="center"/>
    </xf>
    <xf numFmtId="0" fontId="1" fillId="3" borderId="7" xfId="0" applyFont="1" applyFill="1" applyBorder="1" applyAlignment="1">
      <alignment horizontal="justify" vertical="top"/>
    </xf>
    <xf numFmtId="0" fontId="1" fillId="3" borderId="8" xfId="0" applyFont="1" applyFill="1" applyBorder="1"/>
    <xf numFmtId="0" fontId="1" fillId="3" borderId="9" xfId="0" applyFont="1" applyFill="1" applyBorder="1"/>
    <xf numFmtId="43" fontId="1" fillId="3" borderId="11" xfId="1" applyFont="1" applyFill="1" applyBorder="1" applyAlignment="1" applyProtection="1">
      <alignment vertical="center"/>
      <protection locked="0"/>
    </xf>
    <xf numFmtId="0" fontId="1" fillId="3" borderId="0" xfId="0" applyFont="1" applyFill="1"/>
    <xf numFmtId="0" fontId="1" fillId="2" borderId="27" xfId="0" applyFont="1" applyFill="1" applyBorder="1" applyAlignment="1">
      <alignment horizontal="center" vertical="center"/>
    </xf>
    <xf numFmtId="0" fontId="1" fillId="2" borderId="28" xfId="0" applyFont="1" applyFill="1" applyBorder="1" applyAlignment="1">
      <alignment horizontal="center" vertical="center"/>
    </xf>
    <xf numFmtId="43" fontId="1" fillId="2" borderId="29" xfId="0" applyNumberFormat="1" applyFont="1" applyFill="1" applyBorder="1"/>
    <xf numFmtId="0" fontId="1" fillId="0" borderId="23" xfId="0" applyFont="1" applyBorder="1" applyAlignment="1">
      <alignment horizontal="left" vertical="top" wrapText="1"/>
    </xf>
    <xf numFmtId="0" fontId="7" fillId="0" borderId="7" xfId="0" applyFont="1" applyBorder="1" applyAlignment="1">
      <alignment horizontal="left" vertical="top" wrapText="1"/>
    </xf>
    <xf numFmtId="43" fontId="1" fillId="3" borderId="11" xfId="1" applyFont="1" applyFill="1" applyBorder="1" applyAlignment="1">
      <alignment vertical="center"/>
    </xf>
    <xf numFmtId="0" fontId="5" fillId="0" borderId="22" xfId="0" applyFont="1" applyBorder="1" applyAlignment="1">
      <alignment horizontal="left" vertical="center"/>
    </xf>
    <xf numFmtId="0" fontId="1" fillId="0" borderId="7" xfId="0" applyFont="1" applyBorder="1" applyAlignment="1">
      <alignment horizontal="left" wrapText="1"/>
    </xf>
    <xf numFmtId="0" fontId="1" fillId="0" borderId="7" xfId="0" applyFont="1" applyBorder="1" applyAlignment="1">
      <alignment wrapText="1"/>
    </xf>
    <xf numFmtId="0" fontId="7" fillId="0" borderId="13" xfId="0" applyFont="1" applyBorder="1" applyAlignment="1">
      <alignment horizontal="left" vertical="top" wrapText="1"/>
    </xf>
    <xf numFmtId="0" fontId="0" fillId="0" borderId="0" xfId="0" applyAlignment="1">
      <alignment wrapText="1"/>
    </xf>
    <xf numFmtId="0" fontId="0" fillId="0" borderId="0" xfId="0" applyAlignment="1">
      <alignment horizontal="center" vertical="center"/>
    </xf>
    <xf numFmtId="0" fontId="0" fillId="0" borderId="0" xfId="0" applyProtection="1">
      <protection locked="0"/>
    </xf>
    <xf numFmtId="0" fontId="0" fillId="0" borderId="7" xfId="0" applyBorder="1" applyAlignment="1">
      <alignment wrapText="1"/>
    </xf>
    <xf numFmtId="0" fontId="0" fillId="0" borderId="8" xfId="0" applyBorder="1" applyAlignment="1">
      <alignment horizontal="center" vertical="center"/>
    </xf>
    <xf numFmtId="0" fontId="0" fillId="0" borderId="9" xfId="0" applyBorder="1"/>
    <xf numFmtId="0" fontId="0" fillId="0" borderId="7" xfId="0" applyBorder="1" applyProtection="1">
      <protection locked="0"/>
    </xf>
    <xf numFmtId="0" fontId="2" fillId="2" borderId="30" xfId="0" applyFont="1" applyFill="1" applyBorder="1" applyAlignment="1">
      <alignment horizontal="center" vertical="center"/>
    </xf>
    <xf numFmtId="0" fontId="2" fillId="2" borderId="31" xfId="0" applyFont="1" applyFill="1" applyBorder="1" applyAlignment="1">
      <alignment horizontal="center" wrapText="1"/>
    </xf>
    <xf numFmtId="0" fontId="2" fillId="2" borderId="32" xfId="0" applyFont="1" applyFill="1" applyBorder="1" applyAlignment="1">
      <alignment horizontal="center" vertical="center"/>
    </xf>
    <xf numFmtId="43" fontId="2" fillId="2" borderId="33" xfId="0" applyNumberFormat="1" applyFont="1" applyFill="1" applyBorder="1" applyAlignment="1">
      <alignment horizontal="center"/>
    </xf>
    <xf numFmtId="43" fontId="2" fillId="2" borderId="34" xfId="0" applyNumberFormat="1" applyFont="1" applyFill="1" applyBorder="1" applyAlignment="1" applyProtection="1">
      <alignment horizontal="center" vertical="center"/>
      <protection locked="0"/>
    </xf>
    <xf numFmtId="0" fontId="3" fillId="0" borderId="35" xfId="0" applyFont="1" applyBorder="1" applyAlignment="1">
      <alignment horizontal="center" vertical="center"/>
    </xf>
    <xf numFmtId="0" fontId="4" fillId="2" borderId="39" xfId="0" applyFont="1" applyFill="1" applyBorder="1" applyAlignment="1">
      <alignment horizontal="left" wrapText="1"/>
    </xf>
    <xf numFmtId="0" fontId="5" fillId="0" borderId="0" xfId="0" applyFont="1" applyAlignment="1">
      <alignment horizontal="left" wrapText="1"/>
    </xf>
    <xf numFmtId="0" fontId="1" fillId="3" borderId="41" xfId="0" applyFont="1" applyFill="1" applyBorder="1" applyAlignment="1">
      <alignment horizontal="center" vertical="center"/>
    </xf>
    <xf numFmtId="43" fontId="6" fillId="2" borderId="43" xfId="0" applyNumberFormat="1" applyFont="1" applyFill="1" applyBorder="1" applyAlignment="1" applyProtection="1">
      <alignment vertical="center"/>
      <protection locked="0"/>
    </xf>
    <xf numFmtId="0" fontId="5" fillId="0" borderId="0" xfId="0" applyFont="1" applyAlignment="1">
      <alignment horizontal="left" vertical="top" wrapText="1"/>
    </xf>
    <xf numFmtId="0" fontId="5" fillId="0" borderId="35" xfId="0" applyFont="1" applyBorder="1" applyAlignment="1">
      <alignment horizontal="left" vertical="center"/>
    </xf>
    <xf numFmtId="43" fontId="6" fillId="2" borderId="53" xfId="0" applyNumberFormat="1" applyFont="1" applyFill="1" applyBorder="1" applyAlignment="1" applyProtection="1">
      <alignment vertical="center"/>
      <protection locked="0"/>
    </xf>
    <xf numFmtId="0" fontId="4" fillId="2" borderId="0" xfId="0" applyFont="1" applyFill="1" applyAlignment="1">
      <alignment horizontal="left" wrapText="1"/>
    </xf>
    <xf numFmtId="0" fontId="6" fillId="2" borderId="51" xfId="0" applyFont="1" applyFill="1" applyBorder="1" applyAlignment="1">
      <alignment horizontal="center" vertical="center"/>
    </xf>
    <xf numFmtId="0" fontId="6" fillId="2" borderId="57" xfId="0" applyFont="1" applyFill="1" applyBorder="1"/>
    <xf numFmtId="43" fontId="1" fillId="0" borderId="0" xfId="0" applyNumberFormat="1" applyFont="1"/>
    <xf numFmtId="0" fontId="0" fillId="2" borderId="0" xfId="0" applyFont="1" applyFill="1" applyAlignment="1">
      <alignment horizontal="center"/>
    </xf>
    <xf numFmtId="0" fontId="0" fillId="0" borderId="0" xfId="0" applyFont="1"/>
    <xf numFmtId="0" fontId="0" fillId="0" borderId="0" xfId="0" applyFont="1" applyAlignment="1">
      <alignment horizontal="left" vertical="top" wrapText="1"/>
    </xf>
    <xf numFmtId="0" fontId="0" fillId="0" borderId="36" xfId="0" applyFont="1" applyBorder="1" applyAlignment="1">
      <alignment horizontal="center" vertical="center"/>
    </xf>
    <xf numFmtId="0" fontId="0" fillId="0" borderId="37" xfId="0" applyFont="1" applyBorder="1"/>
    <xf numFmtId="43" fontId="0" fillId="0" borderId="38" xfId="0" applyNumberFormat="1" applyFont="1" applyBorder="1" applyAlignment="1" applyProtection="1">
      <alignment vertical="center"/>
      <protection locked="0"/>
    </xf>
    <xf numFmtId="0" fontId="0" fillId="2" borderId="35" xfId="0" applyFont="1" applyFill="1" applyBorder="1" applyAlignment="1">
      <alignment horizontal="center" vertical="top"/>
    </xf>
    <xf numFmtId="0" fontId="0" fillId="2" borderId="36" xfId="0" applyFont="1" applyFill="1" applyBorder="1" applyAlignment="1">
      <alignment horizontal="center" vertical="center"/>
    </xf>
    <xf numFmtId="0" fontId="0" fillId="2" borderId="36" xfId="0" applyFont="1" applyFill="1" applyBorder="1" applyAlignment="1">
      <alignment horizontal="center"/>
    </xf>
    <xf numFmtId="43" fontId="0" fillId="2" borderId="38" xfId="0" applyNumberFormat="1" applyFont="1" applyFill="1" applyBorder="1" applyProtection="1">
      <protection locked="0"/>
    </xf>
    <xf numFmtId="43" fontId="0" fillId="2" borderId="0" xfId="0" applyNumberFormat="1" applyFont="1" applyFill="1"/>
    <xf numFmtId="0" fontId="0" fillId="2" borderId="0" xfId="0" applyFont="1" applyFill="1"/>
    <xf numFmtId="0" fontId="0" fillId="0" borderId="35" xfId="0" applyFont="1" applyBorder="1" applyAlignment="1">
      <alignment horizontal="center" vertical="center"/>
    </xf>
    <xf numFmtId="0" fontId="0" fillId="3" borderId="40" xfId="0" applyFont="1" applyFill="1" applyBorder="1" applyAlignment="1">
      <alignment horizontal="center" vertical="center"/>
    </xf>
    <xf numFmtId="0" fontId="0" fillId="3" borderId="0" xfId="0" applyFont="1" applyFill="1" applyAlignment="1">
      <alignment horizontal="justify" vertical="top"/>
    </xf>
    <xf numFmtId="0" fontId="0" fillId="3" borderId="41" xfId="0" applyFont="1" applyFill="1" applyBorder="1" applyAlignment="1">
      <alignment horizontal="center" vertical="center"/>
    </xf>
    <xf numFmtId="0" fontId="0" fillId="3" borderId="9" xfId="0" applyFont="1" applyFill="1" applyBorder="1"/>
    <xf numFmtId="43" fontId="0" fillId="3" borderId="38" xfId="1" applyFont="1" applyFill="1" applyBorder="1" applyAlignment="1" applyProtection="1">
      <alignment vertical="center"/>
      <protection locked="0"/>
    </xf>
    <xf numFmtId="0" fontId="0" fillId="3" borderId="0" xfId="0" applyFont="1" applyFill="1"/>
    <xf numFmtId="0" fontId="0" fillId="2" borderId="17" xfId="0" applyFont="1" applyFill="1" applyBorder="1" applyAlignment="1">
      <alignment horizontal="center" vertical="center" wrapText="1"/>
    </xf>
    <xf numFmtId="0" fontId="0" fillId="2" borderId="42" xfId="0" applyFont="1" applyFill="1" applyBorder="1" applyAlignment="1">
      <alignment horizontal="left" wrapText="1"/>
    </xf>
    <xf numFmtId="0" fontId="0" fillId="0" borderId="44" xfId="0" applyFont="1" applyBorder="1" applyAlignment="1">
      <alignment horizontal="center" vertical="center"/>
    </xf>
    <xf numFmtId="0" fontId="0" fillId="0" borderId="45" xfId="0" applyFont="1" applyBorder="1" applyAlignment="1">
      <alignment horizontal="left" vertical="top" wrapText="1"/>
    </xf>
    <xf numFmtId="0" fontId="0" fillId="0" borderId="46" xfId="0" applyFont="1" applyBorder="1" applyAlignment="1">
      <alignment horizontal="center" vertical="center"/>
    </xf>
    <xf numFmtId="0" fontId="0" fillId="0" borderId="47" xfId="0" applyFont="1" applyBorder="1"/>
    <xf numFmtId="43" fontId="0" fillId="0" borderId="48" xfId="0" applyNumberFormat="1" applyFont="1" applyBorder="1" applyAlignment="1" applyProtection="1">
      <alignment vertical="center"/>
      <protection locked="0"/>
    </xf>
    <xf numFmtId="0" fontId="0" fillId="3" borderId="36" xfId="0" applyFont="1" applyFill="1" applyBorder="1" applyAlignment="1">
      <alignment horizontal="center" vertical="center"/>
    </xf>
    <xf numFmtId="43" fontId="0" fillId="3" borderId="38" xfId="1" applyFont="1" applyFill="1" applyBorder="1" applyAlignment="1">
      <alignment vertical="center"/>
    </xf>
    <xf numFmtId="0" fontId="0" fillId="2" borderId="35" xfId="0" applyFont="1" applyFill="1" applyBorder="1" applyAlignment="1">
      <alignment horizontal="center" vertical="center"/>
    </xf>
    <xf numFmtId="0" fontId="0" fillId="2" borderId="39" xfId="0" applyFont="1" applyFill="1" applyBorder="1" applyAlignment="1">
      <alignment horizontal="left" wrapText="1"/>
    </xf>
    <xf numFmtId="43" fontId="0" fillId="2" borderId="37" xfId="0" applyNumberFormat="1" applyFont="1" applyFill="1" applyBorder="1"/>
    <xf numFmtId="43" fontId="0" fillId="2" borderId="38" xfId="0" applyNumberFormat="1" applyFont="1" applyFill="1" applyBorder="1" applyAlignment="1" applyProtection="1">
      <alignment vertical="center"/>
      <protection locked="0"/>
    </xf>
    <xf numFmtId="0" fontId="0" fillId="2" borderId="19" xfId="0" applyFont="1" applyFill="1" applyBorder="1" applyAlignment="1">
      <alignment horizontal="center" vertical="center"/>
    </xf>
    <xf numFmtId="0" fontId="0" fillId="2" borderId="20" xfId="0" applyFont="1" applyFill="1" applyBorder="1"/>
    <xf numFmtId="0" fontId="0" fillId="0" borderId="0" xfId="0" applyFont="1" applyAlignment="1">
      <alignment wrapText="1"/>
    </xf>
    <xf numFmtId="0" fontId="0" fillId="0" borderId="0" xfId="0" applyFont="1" applyAlignment="1">
      <alignment horizontal="left" wrapText="1"/>
    </xf>
    <xf numFmtId="0" fontId="0" fillId="2" borderId="49" xfId="0" applyFont="1" applyFill="1" applyBorder="1" applyAlignment="1">
      <alignment horizontal="center" vertical="center" wrapText="1"/>
    </xf>
    <xf numFmtId="0" fontId="0" fillId="2" borderId="50" xfId="0" applyFont="1" applyFill="1" applyBorder="1" applyAlignment="1">
      <alignment horizontal="left" wrapText="1"/>
    </xf>
    <xf numFmtId="0" fontId="0" fillId="2" borderId="51" xfId="0" applyFont="1" applyFill="1" applyBorder="1" applyAlignment="1">
      <alignment horizontal="center" vertical="center"/>
    </xf>
    <xf numFmtId="0" fontId="0" fillId="2" borderId="52" xfId="0" applyFont="1" applyFill="1" applyBorder="1"/>
    <xf numFmtId="0" fontId="0" fillId="0" borderId="54" xfId="0" applyFont="1" applyBorder="1" applyAlignment="1">
      <alignment horizontal="center" vertical="center"/>
    </xf>
    <xf numFmtId="0" fontId="0" fillId="0" borderId="55" xfId="0" applyFont="1" applyBorder="1"/>
    <xf numFmtId="0" fontId="0" fillId="2" borderId="0" xfId="0" applyFont="1" applyFill="1" applyAlignment="1">
      <alignment horizontal="center" vertical="center"/>
    </xf>
    <xf numFmtId="43" fontId="0" fillId="2" borderId="55" xfId="0" applyNumberFormat="1" applyFont="1" applyFill="1" applyBorder="1"/>
    <xf numFmtId="43" fontId="0" fillId="2" borderId="56" xfId="0" applyNumberFormat="1" applyFont="1" applyFill="1" applyBorder="1" applyAlignment="1" applyProtection="1">
      <alignment vertical="center"/>
      <protection locked="0"/>
    </xf>
    <xf numFmtId="0" fontId="0" fillId="2" borderId="0" xfId="0" applyFont="1" applyFill="1" applyAlignment="1">
      <alignment horizontal="left" wrapText="1"/>
    </xf>
    <xf numFmtId="43" fontId="0" fillId="2" borderId="55" xfId="0" applyNumberFormat="1" applyFont="1" applyFill="1" applyBorder="1" applyAlignment="1">
      <alignment horizontal="right"/>
    </xf>
    <xf numFmtId="0" fontId="0" fillId="2" borderId="17" xfId="0" applyFont="1" applyFill="1" applyBorder="1" applyAlignment="1">
      <alignment horizontal="left" wrapText="1"/>
    </xf>
    <xf numFmtId="0" fontId="0" fillId="2" borderId="42" xfId="0" applyFont="1" applyFill="1" applyBorder="1" applyAlignment="1">
      <alignment horizontal="center" vertical="center"/>
    </xf>
    <xf numFmtId="43" fontId="0" fillId="0" borderId="0" xfId="0" applyNumberFormat="1" applyFont="1"/>
    <xf numFmtId="0" fontId="0" fillId="0" borderId="0" xfId="0" applyFont="1" applyAlignment="1">
      <alignment horizontal="center" vertical="center"/>
    </xf>
    <xf numFmtId="0" fontId="0" fillId="0" borderId="0" xfId="0" applyFont="1" applyProtection="1">
      <protection locked="0"/>
    </xf>
    <xf numFmtId="0" fontId="2" fillId="4" borderId="58" xfId="0" applyFont="1" applyFill="1" applyBorder="1" applyAlignment="1">
      <alignment horizontal="center"/>
    </xf>
    <xf numFmtId="0" fontId="2" fillId="4" borderId="59" xfId="0" applyFont="1" applyFill="1" applyBorder="1" applyAlignment="1">
      <alignment horizontal="center"/>
    </xf>
    <xf numFmtId="0" fontId="2" fillId="4" borderId="60" xfId="0" applyFont="1" applyFill="1" applyBorder="1" applyAlignment="1">
      <alignment horizontal="center"/>
    </xf>
    <xf numFmtId="43" fontId="2" fillId="5" borderId="61" xfId="1" applyFont="1" applyFill="1" applyBorder="1" applyAlignment="1">
      <alignment horizontal="center"/>
    </xf>
    <xf numFmtId="43" fontId="2" fillId="5" borderId="62" xfId="1" applyFont="1" applyFill="1" applyBorder="1" applyAlignment="1">
      <alignment horizontal="center"/>
    </xf>
    <xf numFmtId="0" fontId="1" fillId="4" borderId="0" xfId="0" applyFont="1" applyFill="1" applyAlignment="1">
      <alignment horizontal="center"/>
    </xf>
    <xf numFmtId="0" fontId="1" fillId="4" borderId="40" xfId="0" applyFont="1" applyFill="1" applyBorder="1" applyAlignment="1">
      <alignment horizontal="center" vertical="top"/>
    </xf>
    <xf numFmtId="0" fontId="1" fillId="4" borderId="41" xfId="0" applyFont="1" applyFill="1" applyBorder="1" applyAlignment="1">
      <alignment horizontal="center"/>
    </xf>
    <xf numFmtId="43" fontId="1" fillId="5" borderId="11" xfId="1" applyFont="1" applyFill="1" applyBorder="1" applyAlignment="1"/>
    <xf numFmtId="0" fontId="1" fillId="4" borderId="0" xfId="0" applyFont="1" applyFill="1"/>
    <xf numFmtId="0" fontId="4" fillId="4" borderId="63" xfId="0" applyFont="1" applyFill="1" applyBorder="1" applyAlignment="1">
      <alignment horizontal="justify"/>
    </xf>
    <xf numFmtId="43" fontId="1" fillId="5" borderId="0" xfId="1" applyFont="1" applyFill="1" applyBorder="1" applyAlignment="1" applyProtection="1">
      <protection locked="0"/>
    </xf>
    <xf numFmtId="0" fontId="6" fillId="4" borderId="63" xfId="0" applyFont="1" applyFill="1" applyBorder="1" applyAlignment="1">
      <alignment horizontal="justify"/>
    </xf>
    <xf numFmtId="0" fontId="1" fillId="4" borderId="63" xfId="0" applyFont="1" applyFill="1" applyBorder="1" applyAlignment="1">
      <alignment horizontal="justify" wrapText="1"/>
    </xf>
    <xf numFmtId="0" fontId="5" fillId="4" borderId="63" xfId="0" applyFont="1" applyFill="1" applyBorder="1" applyAlignment="1">
      <alignment horizontal="justify" wrapText="1"/>
    </xf>
    <xf numFmtId="0" fontId="4" fillId="4" borderId="63" xfId="0" applyFont="1" applyFill="1" applyBorder="1" applyAlignment="1">
      <alignment horizontal="justify" wrapText="1"/>
    </xf>
    <xf numFmtId="0" fontId="6" fillId="4" borderId="63" xfId="0" applyFont="1" applyFill="1" applyBorder="1" applyAlignment="1">
      <alignment horizontal="justify" wrapText="1"/>
    </xf>
    <xf numFmtId="0" fontId="1" fillId="4" borderId="40" xfId="0" applyFont="1" applyFill="1" applyBorder="1" applyAlignment="1">
      <alignment horizontal="center" vertical="center"/>
    </xf>
    <xf numFmtId="0" fontId="1" fillId="4" borderId="41" xfId="0" applyFont="1" applyFill="1" applyBorder="1" applyAlignment="1">
      <alignment horizontal="center" vertical="center"/>
    </xf>
    <xf numFmtId="43" fontId="1" fillId="5" borderId="11" xfId="1" applyFont="1" applyFill="1" applyBorder="1" applyAlignment="1">
      <alignment vertical="center"/>
    </xf>
    <xf numFmtId="0" fontId="1" fillId="4" borderId="64" xfId="0" applyFont="1" applyFill="1" applyBorder="1" applyAlignment="1">
      <alignment horizontal="center" vertical="top" wrapText="1"/>
    </xf>
    <xf numFmtId="43" fontId="6" fillId="5" borderId="68" xfId="1" applyFont="1" applyFill="1" applyBorder="1" applyAlignment="1"/>
    <xf numFmtId="0" fontId="1" fillId="4" borderId="69" xfId="0" applyFont="1" applyFill="1" applyBorder="1" applyAlignment="1">
      <alignment horizontal="center" vertical="top" wrapText="1"/>
    </xf>
    <xf numFmtId="0" fontId="1" fillId="4" borderId="0" xfId="0" applyFont="1" applyFill="1" applyAlignment="1">
      <alignment horizontal="justify" wrapText="1"/>
    </xf>
    <xf numFmtId="43" fontId="6" fillId="5" borderId="11" xfId="1" applyFont="1" applyFill="1" applyBorder="1" applyAlignment="1"/>
    <xf numFmtId="0" fontId="6" fillId="4" borderId="63" xfId="0" applyFont="1" applyFill="1" applyBorder="1" applyAlignment="1">
      <alignment vertical="top" wrapText="1"/>
    </xf>
    <xf numFmtId="2" fontId="1" fillId="4" borderId="41" xfId="0" applyNumberFormat="1" applyFont="1" applyFill="1" applyBorder="1" applyAlignment="1">
      <alignment horizontal="center"/>
    </xf>
    <xf numFmtId="0" fontId="4" fillId="4" borderId="0" xfId="0" applyFont="1" applyFill="1" applyAlignment="1">
      <alignment horizontal="justify" wrapText="1"/>
    </xf>
    <xf numFmtId="0" fontId="5" fillId="3" borderId="0" xfId="0" applyFont="1" applyFill="1" applyAlignment="1">
      <alignment horizontal="justify" vertical="top" wrapText="1"/>
    </xf>
    <xf numFmtId="0" fontId="6" fillId="3" borderId="0" xfId="0" applyFont="1" applyFill="1" applyAlignment="1">
      <alignment horizontal="justify" vertical="top" wrapText="1"/>
    </xf>
    <xf numFmtId="0" fontId="1" fillId="3" borderId="0" xfId="0" applyFont="1" applyFill="1" applyAlignment="1">
      <alignment horizontal="justify" vertical="top" wrapText="1"/>
    </xf>
    <xf numFmtId="0" fontId="1" fillId="4" borderId="71" xfId="0" applyFont="1" applyFill="1" applyBorder="1" applyAlignment="1">
      <alignment horizontal="justify" wrapText="1"/>
    </xf>
    <xf numFmtId="43" fontId="1" fillId="5" borderId="0" xfId="1" applyFont="1" applyFill="1" applyBorder="1" applyAlignment="1"/>
    <xf numFmtId="43" fontId="1" fillId="5" borderId="72" xfId="1" applyFont="1" applyFill="1" applyBorder="1" applyAlignment="1"/>
    <xf numFmtId="43" fontId="6" fillId="5" borderId="26" xfId="1" applyFont="1" applyFill="1" applyBorder="1" applyAlignment="1"/>
    <xf numFmtId="1" fontId="1" fillId="3" borderId="41" xfId="0" applyNumberFormat="1" applyFont="1" applyFill="1" applyBorder="1" applyAlignment="1">
      <alignment horizontal="center"/>
    </xf>
    <xf numFmtId="0" fontId="1" fillId="3" borderId="41" xfId="0" applyFont="1" applyFill="1" applyBorder="1" applyAlignment="1">
      <alignment horizontal="center"/>
    </xf>
    <xf numFmtId="0" fontId="5" fillId="4" borderId="0" xfId="0" applyFont="1" applyFill="1" applyAlignment="1">
      <alignment horizontal="justify" wrapText="1"/>
    </xf>
    <xf numFmtId="0" fontId="6" fillId="4" borderId="0" xfId="0" applyFont="1" applyFill="1" applyAlignment="1">
      <alignment horizontal="justify" wrapText="1"/>
    </xf>
    <xf numFmtId="43" fontId="6" fillId="5" borderId="16" xfId="1" applyFont="1" applyFill="1" applyBorder="1" applyAlignment="1"/>
    <xf numFmtId="0" fontId="5" fillId="5" borderId="63" xfId="0" applyFont="1" applyFill="1" applyBorder="1" applyAlignment="1">
      <alignment horizontal="justify" vertical="top" wrapText="1"/>
    </xf>
    <xf numFmtId="0" fontId="4" fillId="3" borderId="0" xfId="0" applyFont="1" applyFill="1" applyAlignment="1">
      <alignment horizontal="justify" vertical="top" wrapText="1"/>
    </xf>
    <xf numFmtId="43" fontId="1" fillId="5" borderId="11" xfId="1" applyFont="1" applyFill="1" applyBorder="1" applyAlignment="1">
      <alignment horizontal="right"/>
    </xf>
    <xf numFmtId="0" fontId="6" fillId="5" borderId="63" xfId="0" applyFont="1" applyFill="1" applyBorder="1" applyAlignment="1">
      <alignment horizontal="justify" vertical="top" wrapText="1"/>
    </xf>
    <xf numFmtId="0" fontId="4" fillId="3" borderId="63" xfId="0" applyFont="1" applyFill="1" applyBorder="1" applyAlignment="1">
      <alignment horizontal="justify" wrapText="1"/>
    </xf>
    <xf numFmtId="0" fontId="5" fillId="3" borderId="63" xfId="0" applyFont="1" applyFill="1" applyBorder="1" applyAlignment="1">
      <alignment horizontal="justify" wrapText="1"/>
    </xf>
    <xf numFmtId="0" fontId="1" fillId="3" borderId="63" xfId="0" applyFont="1" applyFill="1" applyBorder="1" applyAlignment="1">
      <alignment horizontal="justify" wrapText="1"/>
    </xf>
    <xf numFmtId="0" fontId="6" fillId="3" borderId="63" xfId="0" applyFont="1" applyFill="1" applyBorder="1" applyAlignment="1">
      <alignment horizontal="justify" wrapText="1"/>
    </xf>
    <xf numFmtId="0" fontId="5" fillId="3" borderId="63" xfId="0" applyFont="1" applyFill="1" applyBorder="1" applyAlignment="1">
      <alignment horizontal="justify" vertical="top" wrapText="1"/>
    </xf>
    <xf numFmtId="0" fontId="5" fillId="4" borderId="80" xfId="0" applyFont="1" applyFill="1" applyBorder="1" applyAlignment="1">
      <alignment horizontal="justify" wrapText="1"/>
    </xf>
    <xf numFmtId="43" fontId="1" fillId="5" borderId="11" xfId="1" applyFont="1" applyFill="1" applyBorder="1" applyAlignment="1">
      <alignment horizontal="center" vertical="center"/>
    </xf>
    <xf numFmtId="0" fontId="4" fillId="4" borderId="63" xfId="0" applyFont="1" applyFill="1" applyBorder="1" applyAlignment="1">
      <alignment horizontal="justify" vertical="top" wrapText="1"/>
    </xf>
    <xf numFmtId="165" fontId="1" fillId="4" borderId="40" xfId="0" applyNumberFormat="1" applyFont="1" applyFill="1" applyBorder="1" applyAlignment="1">
      <alignment horizontal="center" vertical="top"/>
    </xf>
    <xf numFmtId="0" fontId="1" fillId="4" borderId="41" xfId="0" applyFont="1" applyFill="1" applyBorder="1" applyAlignment="1">
      <alignment horizontal="center" wrapText="1"/>
    </xf>
    <xf numFmtId="0" fontId="4" fillId="4" borderId="80" xfId="0" applyFont="1" applyFill="1" applyBorder="1" applyAlignment="1">
      <alignment horizontal="justify" vertical="top" wrapText="1"/>
    </xf>
    <xf numFmtId="0" fontId="4" fillId="4" borderId="80" xfId="0" applyFont="1" applyFill="1" applyBorder="1" applyAlignment="1">
      <alignment horizontal="justify" wrapText="1"/>
    </xf>
    <xf numFmtId="0" fontId="5" fillId="3" borderId="0" xfId="0" applyFont="1" applyFill="1" applyAlignment="1">
      <alignment horizontal="left" vertical="top" wrapText="1"/>
    </xf>
    <xf numFmtId="165" fontId="1" fillId="4" borderId="40" xfId="0" applyNumberFormat="1" applyFont="1" applyFill="1" applyBorder="1" applyAlignment="1">
      <alignment horizontal="center" vertical="center"/>
    </xf>
    <xf numFmtId="43" fontId="1" fillId="5" borderId="41" xfId="1" applyFont="1" applyFill="1" applyBorder="1" applyAlignment="1" applyProtection="1">
      <alignment vertical="center"/>
      <protection locked="0"/>
    </xf>
    <xf numFmtId="165" fontId="1" fillId="4" borderId="69" xfId="0" applyNumberFormat="1" applyFont="1" applyFill="1" applyBorder="1" applyAlignment="1">
      <alignment horizontal="center" vertical="top"/>
    </xf>
    <xf numFmtId="4" fontId="6" fillId="5" borderId="26" xfId="0" applyNumberFormat="1" applyFont="1" applyFill="1" applyBorder="1"/>
    <xf numFmtId="0" fontId="6" fillId="4" borderId="40" xfId="0" applyFont="1" applyFill="1" applyBorder="1" applyAlignment="1">
      <alignment horizontal="center" vertical="top"/>
    </xf>
    <xf numFmtId="0" fontId="6" fillId="4" borderId="41" xfId="0" applyFont="1" applyFill="1" applyBorder="1" applyAlignment="1">
      <alignment horizontal="center"/>
    </xf>
    <xf numFmtId="0" fontId="5" fillId="3" borderId="0" xfId="5" applyFont="1" applyFill="1" applyAlignment="1">
      <alignment horizontal="justify" vertical="top" wrapText="1"/>
    </xf>
    <xf numFmtId="43" fontId="1" fillId="5" borderId="11" xfId="0" applyNumberFormat="1" applyFont="1" applyFill="1" applyBorder="1"/>
    <xf numFmtId="0" fontId="1" fillId="3" borderId="0" xfId="5" applyFont="1" applyFill="1" applyAlignment="1">
      <alignment horizontal="justify" vertical="top" wrapText="1"/>
    </xf>
    <xf numFmtId="0" fontId="4" fillId="3" borderId="0" xfId="5" applyFont="1" applyFill="1" applyAlignment="1">
      <alignment horizontal="justify" vertical="top" wrapText="1"/>
    </xf>
    <xf numFmtId="0" fontId="6" fillId="3" borderId="0" xfId="5" applyFont="1" applyFill="1" applyAlignment="1">
      <alignment horizontal="justify" vertical="top" wrapText="1"/>
    </xf>
    <xf numFmtId="0" fontId="1" fillId="4" borderId="41" xfId="0" applyFont="1" applyFill="1" applyBorder="1" applyAlignment="1">
      <alignment horizontal="center" vertical="center" wrapText="1"/>
    </xf>
    <xf numFmtId="0" fontId="5" fillId="3" borderId="0" xfId="0" applyFont="1" applyFill="1" applyAlignment="1">
      <alignment horizontal="justify"/>
    </xf>
    <xf numFmtId="0" fontId="6" fillId="3" borderId="0" xfId="0" applyFont="1" applyFill="1" applyAlignment="1">
      <alignment horizontal="justify"/>
    </xf>
    <xf numFmtId="0" fontId="4" fillId="0" borderId="84" xfId="0" applyFont="1" applyBorder="1" applyAlignment="1">
      <alignment horizontal="justify" vertical="top" wrapText="1"/>
    </xf>
    <xf numFmtId="43" fontId="1" fillId="5" borderId="85" xfId="1" applyFont="1" applyFill="1" applyBorder="1" applyAlignment="1" applyProtection="1">
      <protection locked="0"/>
    </xf>
    <xf numFmtId="43" fontId="1" fillId="5" borderId="85" xfId="1" applyFont="1" applyFill="1" applyBorder="1" applyAlignment="1" applyProtection="1">
      <alignment vertical="center"/>
      <protection locked="0"/>
    </xf>
    <xf numFmtId="43" fontId="1" fillId="5" borderId="85" xfId="1" applyFont="1" applyFill="1" applyBorder="1" applyAlignment="1">
      <alignment vertical="center"/>
    </xf>
    <xf numFmtId="43" fontId="1" fillId="3" borderId="85" xfId="1" applyFont="1" applyFill="1" applyBorder="1" applyAlignment="1" applyProtection="1">
      <alignment vertical="center"/>
      <protection locked="0"/>
    </xf>
    <xf numFmtId="43" fontId="1" fillId="5" borderId="11" xfId="0" applyNumberFormat="1" applyFont="1" applyFill="1" applyBorder="1" applyAlignment="1">
      <alignment vertical="center"/>
    </xf>
    <xf numFmtId="43" fontId="1" fillId="5" borderId="0" xfId="1" applyFont="1" applyFill="1" applyBorder="1" applyAlignment="1">
      <alignment vertical="center"/>
    </xf>
    <xf numFmtId="0" fontId="4" fillId="3" borderId="0" xfId="0" applyFont="1" applyFill="1" applyAlignment="1">
      <alignment horizontal="justify" vertical="top"/>
    </xf>
    <xf numFmtId="0" fontId="1" fillId="3" borderId="0" xfId="0" applyFont="1" applyFill="1" applyAlignment="1">
      <alignment horizontal="justify" vertical="top"/>
    </xf>
    <xf numFmtId="165" fontId="1" fillId="4" borderId="86" xfId="0" applyNumberFormat="1" applyFont="1" applyFill="1" applyBorder="1" applyAlignment="1">
      <alignment horizontal="center" vertical="top"/>
    </xf>
    <xf numFmtId="43" fontId="6" fillId="3" borderId="68" xfId="1" applyFont="1" applyFill="1" applyBorder="1" applyAlignment="1">
      <alignment vertical="center"/>
    </xf>
    <xf numFmtId="43" fontId="6" fillId="3" borderId="26" xfId="1" applyFont="1" applyFill="1" applyBorder="1" applyAlignment="1">
      <alignment vertical="center"/>
    </xf>
    <xf numFmtId="43" fontId="0" fillId="5" borderId="0" xfId="1" applyFont="1" applyFill="1" applyBorder="1" applyAlignment="1"/>
    <xf numFmtId="43" fontId="0" fillId="5" borderId="72" xfId="1" applyFont="1" applyFill="1" applyBorder="1" applyAlignment="1"/>
    <xf numFmtId="43" fontId="6" fillId="5" borderId="68" xfId="0" applyNumberFormat="1" applyFont="1" applyFill="1" applyBorder="1"/>
    <xf numFmtId="0" fontId="1" fillId="4" borderId="89" xfId="0" applyFont="1" applyFill="1" applyBorder="1" applyAlignment="1">
      <alignment horizontal="justify" wrapText="1"/>
    </xf>
    <xf numFmtId="43" fontId="6" fillId="5" borderId="26" xfId="0" applyNumberFormat="1" applyFont="1" applyFill="1" applyBorder="1"/>
    <xf numFmtId="0" fontId="1" fillId="4" borderId="63" xfId="0" applyFont="1" applyFill="1" applyBorder="1" applyAlignment="1">
      <alignment vertical="distributed" wrapText="1"/>
    </xf>
    <xf numFmtId="0" fontId="1" fillId="4" borderId="63" xfId="0" applyFont="1" applyFill="1" applyBorder="1" applyAlignment="1">
      <alignment horizontal="justify" vertical="center" wrapText="1"/>
    </xf>
    <xf numFmtId="43" fontId="1" fillId="3" borderId="85" xfId="1" applyFont="1" applyFill="1" applyBorder="1" applyAlignment="1" applyProtection="1">
      <protection locked="0"/>
    </xf>
    <xf numFmtId="43" fontId="1" fillId="5" borderId="85" xfId="1" applyFont="1" applyFill="1" applyBorder="1" applyAlignment="1"/>
    <xf numFmtId="43" fontId="1" fillId="5" borderId="85" xfId="1" applyFont="1" applyFill="1" applyBorder="1" applyAlignment="1" applyProtection="1">
      <alignment horizontal="right" vertical="center"/>
      <protection locked="0"/>
    </xf>
    <xf numFmtId="165" fontId="5" fillId="4" borderId="75" xfId="0" applyNumberFormat="1" applyFont="1" applyFill="1" applyBorder="1" applyAlignment="1">
      <alignment horizontal="center" vertical="top"/>
    </xf>
    <xf numFmtId="0" fontId="5" fillId="4" borderId="90" xfId="0" applyFont="1" applyFill="1" applyBorder="1" applyAlignment="1">
      <alignment horizontal="justify" wrapText="1"/>
    </xf>
    <xf numFmtId="0" fontId="5" fillId="4" borderId="82" xfId="4" applyFont="1" applyFill="1" applyBorder="1" applyAlignment="1">
      <alignment horizontal="center" wrapText="1"/>
    </xf>
    <xf numFmtId="43" fontId="5" fillId="5" borderId="73" xfId="1" applyFont="1" applyFill="1" applyBorder="1" applyAlignment="1" applyProtection="1">
      <protection locked="0"/>
    </xf>
    <xf numFmtId="43" fontId="5" fillId="5" borderId="76" xfId="1" applyFont="1" applyFill="1" applyBorder="1" applyAlignment="1"/>
    <xf numFmtId="0" fontId="1" fillId="4" borderId="13" xfId="0" applyFont="1" applyFill="1" applyBorder="1" applyAlignment="1">
      <alignment horizontal="justify" wrapText="1"/>
    </xf>
    <xf numFmtId="0" fontId="1" fillId="0" borderId="0" xfId="0" applyFont="1" applyAlignment="1">
      <alignment horizontal="justify" vertical="top" wrapText="1"/>
    </xf>
    <xf numFmtId="43" fontId="1" fillId="4" borderId="85" xfId="1" applyFont="1" applyFill="1" applyBorder="1" applyAlignment="1" applyProtection="1">
      <alignment horizontal="right"/>
      <protection locked="0"/>
    </xf>
    <xf numFmtId="43" fontId="1" fillId="4" borderId="0" xfId="1" applyFont="1" applyFill="1" applyBorder="1" applyAlignment="1" applyProtection="1">
      <alignment horizontal="right"/>
      <protection locked="0"/>
    </xf>
    <xf numFmtId="43" fontId="4" fillId="3" borderId="0" xfId="1" applyFont="1" applyFill="1" applyBorder="1" applyAlignment="1">
      <alignment vertical="top" wrapText="1"/>
    </xf>
    <xf numFmtId="43" fontId="1" fillId="3" borderId="0" xfId="1" applyFont="1" applyFill="1" applyBorder="1" applyAlignment="1">
      <alignment vertical="top" wrapText="1"/>
    </xf>
    <xf numFmtId="43" fontId="1" fillId="4" borderId="85" xfId="1" applyFont="1" applyFill="1" applyBorder="1" applyAlignment="1" applyProtection="1">
      <alignment horizontal="right" vertical="center"/>
      <protection locked="0"/>
    </xf>
    <xf numFmtId="43" fontId="1" fillId="5" borderId="11" xfId="1" applyFont="1" applyFill="1" applyBorder="1" applyAlignment="1">
      <alignment horizontal="right" vertical="center"/>
    </xf>
    <xf numFmtId="43" fontId="1" fillId="3" borderId="0" xfId="1" applyFont="1" applyFill="1" applyBorder="1" applyAlignment="1" applyProtection="1">
      <protection locked="0"/>
    </xf>
    <xf numFmtId="0" fontId="5" fillId="4" borderId="73" xfId="0" applyFont="1" applyFill="1" applyBorder="1" applyAlignment="1">
      <alignment horizontal="justify" wrapText="1"/>
    </xf>
    <xf numFmtId="43" fontId="5" fillId="5" borderId="73" xfId="1" applyFont="1" applyFill="1" applyBorder="1" applyAlignment="1"/>
    <xf numFmtId="0" fontId="1" fillId="3" borderId="63" xfId="0" applyFont="1" applyFill="1" applyBorder="1" applyAlignment="1">
      <alignment horizontal="justify" vertical="top" wrapText="1"/>
    </xf>
    <xf numFmtId="0" fontId="1" fillId="4" borderId="73" xfId="0" applyFont="1" applyFill="1" applyBorder="1" applyAlignment="1">
      <alignment horizontal="center" vertical="center" wrapText="1"/>
    </xf>
    <xf numFmtId="0" fontId="1" fillId="4" borderId="65" xfId="0" applyFont="1" applyFill="1" applyBorder="1" applyAlignment="1">
      <alignment horizontal="center"/>
    </xf>
    <xf numFmtId="0" fontId="1" fillId="5" borderId="67" xfId="0" applyFont="1" applyFill="1" applyBorder="1"/>
    <xf numFmtId="165" fontId="13" fillId="4" borderId="40" xfId="0" applyNumberFormat="1" applyFont="1" applyFill="1" applyBorder="1" applyAlignment="1">
      <alignment horizontal="center" vertical="top"/>
    </xf>
    <xf numFmtId="0" fontId="14" fillId="4" borderId="80" xfId="0" applyFont="1" applyFill="1" applyBorder="1" applyAlignment="1">
      <alignment horizontal="justify" wrapText="1"/>
    </xf>
    <xf numFmtId="0" fontId="13" fillId="4" borderId="41" xfId="0" applyFont="1" applyFill="1" applyBorder="1" applyAlignment="1">
      <alignment horizontal="center" vertical="center" wrapText="1"/>
    </xf>
    <xf numFmtId="43" fontId="13" fillId="5" borderId="11" xfId="1" applyFont="1" applyFill="1" applyBorder="1" applyAlignment="1">
      <alignment vertical="center"/>
    </xf>
    <xf numFmtId="0" fontId="4" fillId="4" borderId="63" xfId="0" applyFont="1" applyFill="1" applyBorder="1" applyAlignment="1">
      <alignment vertical="top" wrapText="1"/>
    </xf>
    <xf numFmtId="43" fontId="1" fillId="5" borderId="85" xfId="1" applyFont="1" applyFill="1" applyBorder="1" applyAlignment="1" applyProtection="1">
      <alignment horizontal="right"/>
      <protection locked="0"/>
    </xf>
    <xf numFmtId="43" fontId="6" fillId="5" borderId="48" xfId="1" applyFont="1" applyFill="1" applyBorder="1" applyAlignment="1"/>
    <xf numFmtId="0" fontId="4" fillId="5" borderId="63" xfId="0" applyFont="1" applyFill="1" applyBorder="1" applyAlignment="1">
      <alignment vertical="top" wrapText="1"/>
    </xf>
    <xf numFmtId="0" fontId="4" fillId="5" borderId="63" xfId="0" applyFont="1" applyFill="1" applyBorder="1" applyAlignment="1">
      <alignment horizontal="justify" vertical="top" wrapText="1"/>
    </xf>
    <xf numFmtId="0" fontId="5" fillId="4" borderId="63" xfId="0" applyFont="1" applyFill="1" applyBorder="1" applyAlignment="1">
      <alignment horizontal="justify" vertical="top" wrapText="1"/>
    </xf>
    <xf numFmtId="43" fontId="6" fillId="5" borderId="92" xfId="1" applyFont="1" applyFill="1" applyBorder="1" applyAlignment="1">
      <alignment horizontal="center"/>
    </xf>
    <xf numFmtId="43" fontId="6" fillId="5" borderId="93" xfId="1" applyFont="1" applyFill="1" applyBorder="1" applyAlignment="1">
      <alignment horizontal="center"/>
    </xf>
    <xf numFmtId="0" fontId="4" fillId="4" borderId="7" xfId="0" applyFont="1" applyFill="1" applyBorder="1" applyAlignment="1">
      <alignment horizontal="justify" wrapText="1"/>
    </xf>
    <xf numFmtId="10" fontId="6" fillId="5" borderId="95" xfId="1" applyNumberFormat="1" applyFont="1" applyFill="1" applyBorder="1" applyAlignment="1"/>
    <xf numFmtId="0" fontId="0" fillId="4" borderId="0" xfId="0" applyFont="1" applyFill="1" applyAlignment="1">
      <alignment horizontal="center"/>
    </xf>
    <xf numFmtId="0" fontId="0" fillId="4" borderId="40" xfId="0" applyFont="1" applyFill="1" applyBorder="1" applyAlignment="1">
      <alignment horizontal="center" vertical="top"/>
    </xf>
    <xf numFmtId="0" fontId="0" fillId="4" borderId="63" xfId="0" applyFont="1" applyFill="1" applyBorder="1" applyAlignment="1">
      <alignment horizontal="justify"/>
    </xf>
    <xf numFmtId="0" fontId="0" fillId="4" borderId="41" xfId="0" applyFont="1" applyFill="1" applyBorder="1" applyAlignment="1">
      <alignment horizontal="center"/>
    </xf>
    <xf numFmtId="43" fontId="0" fillId="5" borderId="11" xfId="1" applyFont="1" applyFill="1" applyBorder="1" applyAlignment="1"/>
    <xf numFmtId="0" fontId="0" fillId="4" borderId="0" xfId="0" applyFont="1" applyFill="1"/>
    <xf numFmtId="43" fontId="0" fillId="5" borderId="0" xfId="1" applyFont="1" applyFill="1" applyBorder="1" applyAlignment="1" applyProtection="1">
      <protection locked="0"/>
    </xf>
    <xf numFmtId="0" fontId="0" fillId="4" borderId="63" xfId="0" applyFont="1" applyFill="1" applyBorder="1" applyAlignment="1">
      <alignment horizontal="justify" wrapText="1"/>
    </xf>
    <xf numFmtId="43" fontId="0" fillId="5" borderId="11" xfId="1"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43" fontId="0" fillId="5" borderId="11" xfId="1" applyFont="1" applyFill="1" applyBorder="1" applyAlignment="1">
      <alignment vertical="center"/>
    </xf>
    <xf numFmtId="3" fontId="0" fillId="4" borderId="0" xfId="0" applyNumberFormat="1" applyFont="1" applyFill="1"/>
    <xf numFmtId="0" fontId="0" fillId="4" borderId="64" xfId="0" applyFont="1" applyFill="1" applyBorder="1" applyAlignment="1">
      <alignment horizontal="center" vertical="top" wrapText="1"/>
    </xf>
    <xf numFmtId="0" fontId="0" fillId="4" borderId="65" xfId="0" applyFont="1" applyFill="1" applyBorder="1" applyAlignment="1">
      <alignment horizontal="justify" wrapText="1"/>
    </xf>
    <xf numFmtId="0" fontId="0" fillId="4" borderId="66" xfId="0" applyFont="1" applyFill="1" applyBorder="1"/>
    <xf numFmtId="0" fontId="0" fillId="4" borderId="65" xfId="0" applyFont="1" applyFill="1" applyBorder="1"/>
    <xf numFmtId="0" fontId="0" fillId="4" borderId="67" xfId="0" applyFont="1" applyFill="1" applyBorder="1"/>
    <xf numFmtId="0" fontId="0" fillId="4" borderId="69" xfId="0" applyFont="1" applyFill="1" applyBorder="1" applyAlignment="1">
      <alignment horizontal="center" vertical="top" wrapText="1"/>
    </xf>
    <xf numFmtId="0" fontId="0" fillId="4" borderId="0" xfId="0" applyFont="1" applyFill="1" applyAlignment="1">
      <alignment horizontal="justify" wrapText="1"/>
    </xf>
    <xf numFmtId="0" fontId="0" fillId="4" borderId="70" xfId="0" applyFont="1" applyFill="1" applyBorder="1"/>
    <xf numFmtId="0" fontId="0" fillId="4" borderId="0" xfId="0" applyFont="1" applyFill="1" applyProtection="1">
      <protection locked="0"/>
    </xf>
    <xf numFmtId="2" fontId="0" fillId="4" borderId="41" xfId="0" applyNumberFormat="1" applyFont="1" applyFill="1" applyBorder="1" applyAlignment="1">
      <alignment horizontal="center"/>
    </xf>
    <xf numFmtId="43" fontId="0" fillId="5" borderId="9" xfId="1" applyFont="1" applyFill="1" applyBorder="1" applyAlignment="1" applyProtection="1">
      <protection locked="0"/>
    </xf>
    <xf numFmtId="0" fontId="0" fillId="3" borderId="0" xfId="0" applyFont="1" applyFill="1" applyAlignment="1">
      <alignment horizontal="justify" vertical="top" wrapText="1"/>
    </xf>
    <xf numFmtId="0" fontId="0" fillId="4" borderId="71" xfId="0" applyFont="1" applyFill="1" applyBorder="1" applyAlignment="1">
      <alignment horizontal="justify" wrapText="1"/>
    </xf>
    <xf numFmtId="0" fontId="0" fillId="4" borderId="73" xfId="0" applyFont="1" applyFill="1" applyBorder="1" applyAlignment="1">
      <alignment horizontal="center"/>
    </xf>
    <xf numFmtId="43" fontId="0" fillId="5" borderId="74" xfId="1" applyFont="1" applyFill="1" applyBorder="1" applyAlignment="1"/>
    <xf numFmtId="0" fontId="0" fillId="4" borderId="45" xfId="0" applyFont="1" applyFill="1" applyBorder="1" applyAlignment="1">
      <alignment horizontal="justify" wrapText="1"/>
    </xf>
    <xf numFmtId="0" fontId="0" fillId="4" borderId="45" xfId="0" applyFont="1" applyFill="1" applyBorder="1"/>
    <xf numFmtId="0" fontId="0" fillId="4" borderId="25" xfId="0" applyFont="1" applyFill="1" applyBorder="1"/>
    <xf numFmtId="0" fontId="0" fillId="3" borderId="41" xfId="0" applyFont="1" applyFill="1" applyBorder="1" applyAlignment="1">
      <alignment horizontal="center"/>
    </xf>
    <xf numFmtId="0" fontId="0" fillId="4" borderId="45" xfId="0" applyFont="1" applyFill="1" applyBorder="1" applyAlignment="1">
      <alignment horizontal="center"/>
    </xf>
    <xf numFmtId="0" fontId="0" fillId="4" borderId="75" xfId="0" applyFont="1" applyFill="1" applyBorder="1" applyAlignment="1">
      <alignment horizontal="center" vertical="top"/>
    </xf>
    <xf numFmtId="0" fontId="0" fillId="4" borderId="73" xfId="0" applyFont="1" applyFill="1" applyBorder="1" applyAlignment="1">
      <alignment horizontal="justify" wrapText="1"/>
    </xf>
    <xf numFmtId="43" fontId="0" fillId="5" borderId="76" xfId="1" applyFont="1" applyFill="1" applyBorder="1" applyAlignment="1"/>
    <xf numFmtId="0" fontId="0" fillId="4" borderId="12" xfId="0" applyFont="1" applyFill="1" applyBorder="1" applyAlignment="1">
      <alignment horizontal="center" vertical="top" wrapText="1"/>
    </xf>
    <xf numFmtId="0" fontId="0" fillId="4" borderId="77" xfId="0" applyFont="1" applyFill="1" applyBorder="1" applyAlignment="1">
      <alignment horizontal="justify" wrapText="1"/>
    </xf>
    <xf numFmtId="0" fontId="0" fillId="4" borderId="40" xfId="0" applyFont="1" applyFill="1" applyBorder="1" applyAlignment="1">
      <alignment horizontal="center" vertical="top" wrapText="1"/>
    </xf>
    <xf numFmtId="0" fontId="0" fillId="4" borderId="63" xfId="0" applyFont="1" applyFill="1" applyBorder="1" applyAlignment="1">
      <alignment horizontal="justify" vertical="top" wrapText="1"/>
    </xf>
    <xf numFmtId="0" fontId="0" fillId="4" borderId="24" xfId="0" applyFont="1" applyFill="1" applyBorder="1"/>
    <xf numFmtId="43" fontId="0" fillId="5" borderId="11" xfId="1" applyFont="1" applyFill="1" applyBorder="1" applyAlignment="1">
      <alignment horizontal="right" vertical="center"/>
    </xf>
    <xf numFmtId="0" fontId="0" fillId="5" borderId="40" xfId="0" applyFont="1" applyFill="1" applyBorder="1" applyAlignment="1">
      <alignment horizontal="center" vertical="top"/>
    </xf>
    <xf numFmtId="0" fontId="0" fillId="5" borderId="41" xfId="0" applyFont="1" applyFill="1" applyBorder="1" applyAlignment="1">
      <alignment horizontal="center"/>
    </xf>
    <xf numFmtId="43" fontId="0" fillId="5" borderId="11" xfId="1" applyFont="1" applyFill="1" applyBorder="1" applyAlignment="1">
      <alignment horizontal="right"/>
    </xf>
    <xf numFmtId="0" fontId="0" fillId="5" borderId="0" xfId="0" applyFont="1" applyFill="1"/>
    <xf numFmtId="0" fontId="0" fillId="5" borderId="63" xfId="0" applyFont="1" applyFill="1" applyBorder="1" applyAlignment="1">
      <alignment vertical="top" wrapText="1"/>
    </xf>
    <xf numFmtId="0" fontId="0" fillId="5" borderId="40" xfId="0" applyFont="1" applyFill="1" applyBorder="1" applyAlignment="1">
      <alignment horizontal="center" vertical="center"/>
    </xf>
    <xf numFmtId="0" fontId="0" fillId="4" borderId="80" xfId="0" applyFont="1" applyFill="1" applyBorder="1" applyAlignment="1">
      <alignment horizontal="justify" wrapText="1"/>
    </xf>
    <xf numFmtId="0" fontId="0" fillId="4" borderId="63" xfId="0" applyFont="1" applyFill="1" applyBorder="1" applyAlignment="1">
      <alignment horizontal="center"/>
    </xf>
    <xf numFmtId="43" fontId="0" fillId="5" borderId="0" xfId="1" applyFont="1" applyFill="1" applyBorder="1" applyAlignment="1">
      <alignment horizontal="right"/>
    </xf>
    <xf numFmtId="0" fontId="0" fillId="4" borderId="63" xfId="0" applyFont="1" applyFill="1" applyBorder="1" applyAlignment="1">
      <alignment horizontal="justify" vertical="center" wrapText="1"/>
    </xf>
    <xf numFmtId="1" fontId="0" fillId="4" borderId="41" xfId="0" applyNumberFormat="1" applyFont="1" applyFill="1" applyBorder="1" applyAlignment="1">
      <alignment horizontal="center" vertical="center"/>
    </xf>
    <xf numFmtId="0" fontId="0" fillId="4" borderId="0" xfId="0" applyFont="1" applyFill="1" applyAlignment="1">
      <alignment vertical="center"/>
    </xf>
    <xf numFmtId="0" fontId="0" fillId="3" borderId="40" xfId="0" applyFont="1" applyFill="1" applyBorder="1" applyAlignment="1">
      <alignment horizontal="center" vertical="top"/>
    </xf>
    <xf numFmtId="0" fontId="0" fillId="3" borderId="41" xfId="0" applyFont="1" applyFill="1" applyBorder="1"/>
    <xf numFmtId="43" fontId="0" fillId="3" borderId="11" xfId="2" applyFont="1" applyFill="1" applyBorder="1" applyAlignment="1">
      <alignment vertical="center"/>
    </xf>
    <xf numFmtId="43" fontId="0" fillId="4" borderId="0" xfId="2" applyFont="1" applyFill="1" applyBorder="1" applyAlignment="1">
      <alignment horizontal="center" vertical="center"/>
    </xf>
    <xf numFmtId="0" fontId="0" fillId="3" borderId="63" xfId="0" applyFont="1" applyFill="1" applyBorder="1" applyAlignment="1">
      <alignment horizontal="justify" wrapText="1"/>
    </xf>
    <xf numFmtId="43" fontId="0" fillId="5" borderId="11" xfId="2" applyFont="1" applyFill="1" applyBorder="1" applyAlignment="1"/>
    <xf numFmtId="0" fontId="0" fillId="3" borderId="40" xfId="3" applyFont="1" applyFill="1" applyBorder="1" applyAlignment="1">
      <alignment horizontal="center" vertical="top"/>
    </xf>
    <xf numFmtId="0" fontId="0" fillId="3" borderId="41" xfId="3" applyFont="1" applyFill="1" applyBorder="1" applyAlignment="1">
      <alignment horizontal="center"/>
    </xf>
    <xf numFmtId="0" fontId="0" fillId="3" borderId="41" xfId="3" applyFont="1" applyFill="1" applyBorder="1"/>
    <xf numFmtId="0" fontId="0" fillId="4" borderId="0" xfId="3" applyFont="1" applyFill="1" applyAlignment="1">
      <alignment vertical="center"/>
    </xf>
    <xf numFmtId="0" fontId="0" fillId="4" borderId="0" xfId="3" applyFont="1" applyFill="1"/>
    <xf numFmtId="0" fontId="0" fillId="3" borderId="41" xfId="0" applyFont="1" applyFill="1" applyBorder="1" applyAlignment="1">
      <alignment vertical="center"/>
    </xf>
    <xf numFmtId="43" fontId="0" fillId="5" borderId="11" xfId="2" applyFont="1" applyFill="1" applyBorder="1" applyAlignment="1">
      <alignment vertical="center"/>
    </xf>
    <xf numFmtId="16" fontId="0" fillId="4" borderId="0" xfId="0" applyNumberFormat="1" applyFont="1" applyFill="1" applyAlignment="1">
      <alignment horizontal="center"/>
    </xf>
    <xf numFmtId="16" fontId="0" fillId="4" borderId="73" xfId="0" applyNumberFormat="1" applyFont="1" applyFill="1" applyBorder="1" applyAlignment="1">
      <alignment horizontal="center"/>
    </xf>
    <xf numFmtId="0" fontId="0" fillId="6" borderId="0" xfId="0" applyFont="1" applyFill="1"/>
    <xf numFmtId="0" fontId="0" fillId="4" borderId="41" xfId="0" applyFont="1" applyFill="1" applyBorder="1"/>
    <xf numFmtId="0" fontId="0" fillId="0" borderId="0" xfId="0" applyFont="1" applyAlignment="1">
      <alignment horizontal="left" vertical="center" wrapText="1"/>
    </xf>
    <xf numFmtId="165" fontId="0" fillId="4" borderId="40" xfId="0" applyNumberFormat="1" applyFont="1" applyFill="1" applyBorder="1" applyAlignment="1">
      <alignment horizontal="center" vertical="top"/>
    </xf>
    <xf numFmtId="1" fontId="0" fillId="4" borderId="41" xfId="0" applyNumberFormat="1" applyFont="1" applyFill="1" applyBorder="1" applyAlignment="1">
      <alignment horizontal="center" wrapText="1"/>
    </xf>
    <xf numFmtId="0" fontId="0" fillId="4" borderId="41" xfId="0" applyFont="1" applyFill="1" applyBorder="1" applyAlignment="1">
      <alignment horizontal="center" wrapText="1"/>
    </xf>
    <xf numFmtId="1" fontId="0" fillId="4" borderId="41" xfId="4" applyNumberFormat="1" applyFont="1" applyFill="1" applyBorder="1" applyAlignment="1">
      <alignment horizontal="center"/>
    </xf>
    <xf numFmtId="0" fontId="0" fillId="4" borderId="41" xfId="4" applyFont="1" applyFill="1" applyBorder="1" applyAlignment="1">
      <alignment horizontal="center" wrapText="1"/>
    </xf>
    <xf numFmtId="43" fontId="0" fillId="5" borderId="41" xfId="1" applyFont="1" applyFill="1" applyBorder="1" applyAlignment="1" applyProtection="1">
      <protection locked="0"/>
    </xf>
    <xf numFmtId="4" fontId="0" fillId="5" borderId="11" xfId="0" applyNumberFormat="1" applyFont="1" applyFill="1" applyBorder="1"/>
    <xf numFmtId="0" fontId="0" fillId="4" borderId="0" xfId="0" applyFont="1" applyFill="1" applyAlignment="1">
      <alignment horizontal="justify" vertical="top" wrapText="1"/>
    </xf>
    <xf numFmtId="0" fontId="0" fillId="4" borderId="67" xfId="0" applyFont="1" applyFill="1" applyBorder="1" applyProtection="1">
      <protection locked="0"/>
    </xf>
    <xf numFmtId="43" fontId="0" fillId="5" borderId="0" xfId="1" applyFont="1" applyFill="1" applyBorder="1" applyAlignment="1" applyProtection="1">
      <alignment vertical="center"/>
      <protection locked="0"/>
    </xf>
    <xf numFmtId="0" fontId="0" fillId="4" borderId="6" xfId="0" applyFont="1" applyFill="1" applyBorder="1" applyAlignment="1">
      <alignment horizontal="center" vertical="center"/>
    </xf>
    <xf numFmtId="165" fontId="0" fillId="4" borderId="40" xfId="0" applyNumberFormat="1" applyFont="1" applyFill="1" applyBorder="1" applyAlignment="1">
      <alignment horizontal="center" vertical="center"/>
    </xf>
    <xf numFmtId="1" fontId="0" fillId="4" borderId="41" xfId="4" applyNumberFormat="1" applyFont="1" applyFill="1" applyBorder="1" applyAlignment="1">
      <alignment horizontal="center" vertical="center"/>
    </xf>
    <xf numFmtId="0" fontId="0" fillId="4" borderId="41" xfId="4" applyFont="1" applyFill="1" applyBorder="1" applyAlignment="1">
      <alignment horizontal="center" vertical="center" wrapText="1"/>
    </xf>
    <xf numFmtId="43" fontId="0" fillId="5" borderId="41" xfId="1" applyFont="1" applyFill="1" applyBorder="1" applyAlignment="1" applyProtection="1">
      <alignment vertical="center"/>
      <protection locked="0"/>
    </xf>
    <xf numFmtId="0" fontId="0" fillId="4" borderId="80" xfId="0" applyFont="1" applyFill="1" applyBorder="1" applyAlignment="1">
      <alignment horizontal="justify" vertical="top" wrapText="1"/>
    </xf>
    <xf numFmtId="165" fontId="0" fillId="4" borderId="69" xfId="0" applyNumberFormat="1" applyFont="1" applyFill="1" applyBorder="1" applyAlignment="1">
      <alignment horizontal="center" vertical="top"/>
    </xf>
    <xf numFmtId="43" fontId="0" fillId="5" borderId="81" xfId="1" applyFont="1" applyFill="1" applyBorder="1" applyAlignment="1"/>
    <xf numFmtId="1" fontId="0" fillId="4" borderId="41" xfId="0" applyNumberFormat="1" applyFont="1" applyFill="1" applyBorder="1" applyAlignment="1">
      <alignment horizontal="center"/>
    </xf>
    <xf numFmtId="43" fontId="0" fillId="5" borderId="11" xfId="0" applyNumberFormat="1" applyFont="1" applyFill="1" applyBorder="1"/>
    <xf numFmtId="0" fontId="0" fillId="3" borderId="0" xfId="5" applyFont="1" applyFill="1" applyAlignment="1">
      <alignment horizontal="justify" vertical="top" wrapText="1"/>
    </xf>
    <xf numFmtId="0" fontId="0" fillId="4" borderId="41" xfId="0" applyFont="1" applyFill="1" applyBorder="1" applyAlignment="1">
      <alignment horizontal="center" vertical="center" wrapText="1"/>
    </xf>
    <xf numFmtId="0" fontId="0" fillId="3" borderId="41" xfId="5" applyFont="1" applyFill="1" applyBorder="1" applyAlignment="1">
      <alignment horizontal="center" vertical="center"/>
    </xf>
    <xf numFmtId="43" fontId="0" fillId="5" borderId="85" xfId="1" applyFont="1" applyFill="1" applyBorder="1" applyAlignment="1" applyProtection="1">
      <protection locked="0"/>
    </xf>
    <xf numFmtId="43" fontId="0" fillId="5" borderId="85" xfId="1" applyFont="1" applyFill="1" applyBorder="1" applyAlignment="1" applyProtection="1">
      <alignment vertical="center"/>
      <protection locked="0"/>
    </xf>
    <xf numFmtId="43" fontId="0" fillId="5" borderId="11" xfId="4" applyNumberFormat="1" applyFont="1" applyFill="1" applyBorder="1" applyAlignment="1">
      <alignment vertical="center"/>
    </xf>
    <xf numFmtId="1" fontId="0" fillId="4" borderId="41" xfId="0" applyNumberFormat="1" applyFont="1" applyFill="1" applyBorder="1" applyAlignment="1">
      <alignment horizontal="center" vertical="center" wrapText="1"/>
    </xf>
    <xf numFmtId="0" fontId="0" fillId="0" borderId="0" xfId="5" applyFont="1" applyAlignment="1">
      <alignment horizontal="justify" vertical="top" wrapText="1"/>
    </xf>
    <xf numFmtId="43" fontId="0" fillId="5" borderId="85" xfId="1" applyFont="1" applyFill="1" applyBorder="1" applyAlignment="1">
      <alignment vertical="center"/>
    </xf>
    <xf numFmtId="0" fontId="0" fillId="3" borderId="84" xfId="0" applyFont="1" applyFill="1" applyBorder="1" applyAlignment="1">
      <alignment horizontal="justify" vertical="top" wrapText="1"/>
    </xf>
    <xf numFmtId="43" fontId="0" fillId="5" borderId="11" xfId="0" applyNumberFormat="1" applyFont="1" applyFill="1" applyBorder="1" applyAlignment="1">
      <alignment vertical="center"/>
    </xf>
    <xf numFmtId="165" fontId="0" fillId="0" borderId="40" xfId="0" applyNumberFormat="1" applyFont="1" applyBorder="1" applyAlignment="1">
      <alignment horizontal="center" vertical="center"/>
    </xf>
    <xf numFmtId="0" fontId="0" fillId="0" borderId="80" xfId="0" applyFont="1" applyBorder="1" applyAlignment="1">
      <alignment horizontal="justify" wrapText="1"/>
    </xf>
    <xf numFmtId="1" fontId="0" fillId="0" borderId="41" xfId="0" applyNumberFormat="1" applyFont="1" applyBorder="1" applyAlignment="1">
      <alignment horizontal="center" vertical="center" wrapText="1"/>
    </xf>
    <xf numFmtId="0" fontId="0" fillId="0" borderId="41" xfId="0" applyFont="1" applyBorder="1" applyAlignment="1">
      <alignment horizontal="center" vertical="center" wrapText="1"/>
    </xf>
    <xf numFmtId="43" fontId="0" fillId="0" borderId="85" xfId="1" applyFont="1" applyFill="1" applyBorder="1" applyAlignment="1" applyProtection="1">
      <alignment vertical="center"/>
      <protection locked="0"/>
    </xf>
    <xf numFmtId="43" fontId="0" fillId="7" borderId="0" xfId="1" applyFont="1" applyFill="1" applyBorder="1" applyAlignment="1">
      <alignment horizontal="center" vertical="center"/>
    </xf>
    <xf numFmtId="0" fontId="0" fillId="7" borderId="0" xfId="0" applyFont="1" applyFill="1" applyAlignment="1">
      <alignment vertical="center"/>
    </xf>
    <xf numFmtId="0" fontId="0" fillId="7" borderId="0" xfId="0" applyFont="1" applyFill="1"/>
    <xf numFmtId="165" fontId="0" fillId="3" borderId="40" xfId="0" applyNumberFormat="1" applyFont="1" applyFill="1" applyBorder="1" applyAlignment="1">
      <alignment horizontal="center" vertical="center"/>
    </xf>
    <xf numFmtId="0" fontId="0" fillId="3" borderId="0" xfId="0" applyFont="1" applyFill="1" applyAlignment="1">
      <alignment horizontal="justify" vertical="center" wrapText="1"/>
    </xf>
    <xf numFmtId="1" fontId="0" fillId="3" borderId="41" xfId="0" applyNumberFormat="1" applyFont="1" applyFill="1" applyBorder="1" applyAlignment="1">
      <alignment horizontal="center" vertical="center" wrapText="1"/>
    </xf>
    <xf numFmtId="0" fontId="0" fillId="3" borderId="41" xfId="0" applyFont="1" applyFill="1" applyBorder="1" applyAlignment="1">
      <alignment horizontal="center" vertical="center" wrapText="1"/>
    </xf>
    <xf numFmtId="43" fontId="0" fillId="3" borderId="85" xfId="1" applyFont="1" applyFill="1" applyBorder="1" applyAlignment="1" applyProtection="1">
      <alignment vertical="center"/>
      <protection locked="0"/>
    </xf>
    <xf numFmtId="43" fontId="0" fillId="3" borderId="11" xfId="1" applyFont="1" applyFill="1" applyBorder="1" applyAlignment="1">
      <alignment vertical="center"/>
    </xf>
    <xf numFmtId="0" fontId="0" fillId="3" borderId="84" xfId="0" applyFont="1" applyFill="1" applyBorder="1" applyAlignment="1">
      <alignment vertical="center" wrapText="1"/>
    </xf>
    <xf numFmtId="165" fontId="0" fillId="4" borderId="86" xfId="0" applyNumberFormat="1" applyFont="1" applyFill="1" applyBorder="1" applyAlignment="1">
      <alignment horizontal="center" vertical="top"/>
    </xf>
    <xf numFmtId="0" fontId="0" fillId="3" borderId="0" xfId="0" applyFont="1" applyFill="1" applyAlignment="1">
      <alignment horizontal="justify" wrapText="1"/>
    </xf>
    <xf numFmtId="165" fontId="0" fillId="3" borderId="40" xfId="0" applyNumberFormat="1" applyFont="1" applyFill="1" applyBorder="1" applyAlignment="1">
      <alignment horizontal="center" vertical="top"/>
    </xf>
    <xf numFmtId="0" fontId="0" fillId="3" borderId="41" xfId="0" applyFont="1" applyFill="1" applyBorder="1" applyAlignment="1">
      <alignment horizontal="center" wrapText="1"/>
    </xf>
    <xf numFmtId="43" fontId="0" fillId="3" borderId="85" xfId="1" applyFont="1" applyFill="1" applyBorder="1" applyAlignment="1">
      <alignment horizontal="right" vertical="center"/>
    </xf>
    <xf numFmtId="43" fontId="0" fillId="3" borderId="11" xfId="4" applyNumberFormat="1" applyFont="1" applyFill="1" applyBorder="1" applyAlignment="1">
      <alignment vertical="center"/>
    </xf>
    <xf numFmtId="165" fontId="0" fillId="3" borderId="79" xfId="0" applyNumberFormat="1" applyFont="1" applyFill="1" applyBorder="1" applyAlignment="1">
      <alignment horizontal="center" vertical="top"/>
    </xf>
    <xf numFmtId="0" fontId="0" fillId="3" borderId="65" xfId="0" applyFont="1" applyFill="1" applyBorder="1" applyAlignment="1">
      <alignment horizontal="justify" wrapText="1"/>
    </xf>
    <xf numFmtId="165" fontId="0" fillId="3" borderId="69" xfId="0" applyNumberFormat="1" applyFont="1" applyFill="1" applyBorder="1" applyAlignment="1">
      <alignment horizontal="center" vertical="top"/>
    </xf>
    <xf numFmtId="0" fontId="0" fillId="3" borderId="45" xfId="0" applyFont="1" applyFill="1" applyBorder="1" applyAlignment="1">
      <alignment horizontal="justify" wrapText="1"/>
    </xf>
    <xf numFmtId="43" fontId="0" fillId="3" borderId="45" xfId="1" applyFont="1" applyFill="1" applyBorder="1" applyAlignment="1">
      <alignment horizontal="right" vertical="center"/>
    </xf>
    <xf numFmtId="43" fontId="0" fillId="3" borderId="0" xfId="1" applyFont="1" applyFill="1" applyBorder="1" applyAlignment="1">
      <alignment horizontal="right" vertical="center"/>
    </xf>
    <xf numFmtId="165" fontId="0" fillId="4" borderId="79" xfId="0" applyNumberFormat="1" applyFont="1" applyFill="1" applyBorder="1" applyAlignment="1">
      <alignment horizontal="center" vertical="top"/>
    </xf>
    <xf numFmtId="0" fontId="0" fillId="4" borderId="88" xfId="0" applyFont="1" applyFill="1" applyBorder="1" applyAlignment="1">
      <alignment horizontal="justify" wrapText="1"/>
    </xf>
    <xf numFmtId="0" fontId="0" fillId="4" borderId="89" xfId="0" applyFont="1" applyFill="1" applyBorder="1" applyAlignment="1">
      <alignment horizontal="justify" wrapText="1"/>
    </xf>
    <xf numFmtId="1" fontId="0" fillId="4" borderId="24" xfId="0" applyNumberFormat="1" applyFont="1" applyFill="1" applyBorder="1" applyAlignment="1">
      <alignment horizontal="center" wrapText="1"/>
    </xf>
    <xf numFmtId="0" fontId="0" fillId="3" borderId="70" xfId="0" applyFont="1" applyFill="1" applyBorder="1"/>
    <xf numFmtId="0" fontId="0" fillId="4" borderId="63" xfId="0" applyFont="1" applyFill="1" applyBorder="1" applyAlignment="1">
      <alignment vertical="distributed" wrapText="1"/>
    </xf>
    <xf numFmtId="43" fontId="0" fillId="3" borderId="85" xfId="1" applyFont="1" applyFill="1" applyBorder="1" applyAlignment="1" applyProtection="1">
      <protection locked="0"/>
    </xf>
    <xf numFmtId="43" fontId="0" fillId="3" borderId="85" xfId="1" applyFont="1" applyFill="1" applyBorder="1" applyAlignment="1"/>
    <xf numFmtId="43" fontId="0" fillId="5" borderId="85" xfId="1" applyFont="1" applyFill="1" applyBorder="1" applyAlignment="1"/>
    <xf numFmtId="43" fontId="0" fillId="5" borderId="85" xfId="1" applyFont="1" applyFill="1" applyBorder="1" applyAlignment="1" applyProtection="1">
      <alignment horizontal="right" vertical="center"/>
      <protection locked="0"/>
    </xf>
    <xf numFmtId="1" fontId="5" fillId="4" borderId="73" xfId="4" applyNumberFormat="1" applyFont="1" applyFill="1" applyBorder="1" applyAlignment="1">
      <alignment horizontal="center"/>
    </xf>
    <xf numFmtId="0" fontId="0" fillId="4" borderId="13" xfId="0" applyFont="1" applyFill="1" applyBorder="1" applyAlignment="1">
      <alignment horizontal="justify" wrapText="1"/>
    </xf>
    <xf numFmtId="0" fontId="0" fillId="4" borderId="85" xfId="0" applyFont="1" applyFill="1" applyBorder="1"/>
    <xf numFmtId="0" fontId="0" fillId="0" borderId="0" xfId="0" applyFont="1" applyAlignment="1">
      <alignment horizontal="justify" vertical="top" wrapText="1"/>
    </xf>
    <xf numFmtId="43" fontId="0" fillId="4" borderId="85" xfId="1" applyFont="1" applyFill="1" applyBorder="1" applyAlignment="1" applyProtection="1">
      <alignment horizontal="right"/>
      <protection locked="0"/>
    </xf>
    <xf numFmtId="43" fontId="0" fillId="4" borderId="85" xfId="1" applyFont="1" applyFill="1" applyBorder="1" applyAlignment="1">
      <alignment horizontal="right"/>
    </xf>
    <xf numFmtId="43" fontId="0" fillId="4" borderId="85" xfId="1" applyFont="1" applyFill="1" applyBorder="1" applyAlignment="1" applyProtection="1">
      <alignment horizontal="right" vertical="center"/>
      <protection locked="0"/>
    </xf>
    <xf numFmtId="1" fontId="5" fillId="4" borderId="82" xfId="4" applyNumberFormat="1" applyFont="1" applyFill="1" applyBorder="1" applyAlignment="1">
      <alignment horizontal="center"/>
    </xf>
    <xf numFmtId="1" fontId="0" fillId="4" borderId="66" xfId="0" applyNumberFormat="1" applyFont="1" applyFill="1" applyBorder="1"/>
    <xf numFmtId="0" fontId="0" fillId="4" borderId="65" xfId="0" applyFont="1" applyFill="1" applyBorder="1" applyAlignment="1">
      <alignment horizontal="center"/>
    </xf>
    <xf numFmtId="0" fontId="0" fillId="5" borderId="67" xfId="0" applyFont="1" applyFill="1" applyBorder="1"/>
    <xf numFmtId="0" fontId="0" fillId="4" borderId="70" xfId="0" applyFont="1" applyFill="1" applyBorder="1" applyAlignment="1">
      <alignment horizontal="center"/>
    </xf>
    <xf numFmtId="0" fontId="0" fillId="5" borderId="45" xfId="0" applyFont="1" applyFill="1" applyBorder="1"/>
    <xf numFmtId="0" fontId="0" fillId="4" borderId="85" xfId="0" applyFont="1" applyFill="1" applyBorder="1" applyAlignment="1">
      <alignment horizontal="center" vertical="center"/>
    </xf>
    <xf numFmtId="0" fontId="0" fillId="4" borderId="0" xfId="0" applyFont="1" applyFill="1" applyAlignment="1">
      <alignment horizontal="center" vertical="center"/>
    </xf>
    <xf numFmtId="0" fontId="0" fillId="3" borderId="0" xfId="0" applyFont="1" applyFill="1" applyAlignment="1">
      <alignment wrapText="1"/>
    </xf>
    <xf numFmtId="0" fontId="13" fillId="3" borderId="41" xfId="5" applyFont="1" applyFill="1" applyBorder="1" applyAlignment="1">
      <alignment horizontal="center" vertical="center"/>
    </xf>
    <xf numFmtId="43" fontId="16" fillId="0" borderId="0" xfId="1" applyFont="1"/>
    <xf numFmtId="0" fontId="16" fillId="0" borderId="0" xfId="0" applyFont="1"/>
    <xf numFmtId="43" fontId="0" fillId="0" borderId="85" xfId="1" applyFont="1" applyFill="1" applyBorder="1" applyAlignment="1">
      <alignment vertical="center"/>
    </xf>
    <xf numFmtId="10" fontId="0" fillId="4" borderId="41" xfId="0" applyNumberFormat="1" applyFont="1" applyFill="1" applyBorder="1" applyAlignment="1">
      <alignment horizontal="center"/>
    </xf>
    <xf numFmtId="0" fontId="0" fillId="0" borderId="0" xfId="6" applyFont="1" applyAlignment="1">
      <alignment vertical="top" wrapText="1"/>
    </xf>
    <xf numFmtId="0" fontId="0" fillId="5" borderId="72" xfId="0" applyFont="1" applyFill="1" applyBorder="1"/>
    <xf numFmtId="1" fontId="0" fillId="4" borderId="66" xfId="0" applyNumberFormat="1" applyFont="1" applyFill="1" applyBorder="1" applyAlignment="1">
      <alignment horizontal="left"/>
    </xf>
    <xf numFmtId="43" fontId="0" fillId="5" borderId="67" xfId="1" applyFont="1" applyFill="1" applyBorder="1" applyAlignment="1"/>
    <xf numFmtId="43" fontId="0" fillId="5" borderId="85" xfId="1" applyFont="1" applyFill="1" applyBorder="1" applyAlignment="1" applyProtection="1">
      <alignment horizontal="right"/>
      <protection locked="0"/>
    </xf>
    <xf numFmtId="0" fontId="0" fillId="4" borderId="82" xfId="0" applyFont="1" applyFill="1" applyBorder="1" applyAlignment="1">
      <alignment horizontal="center"/>
    </xf>
    <xf numFmtId="0" fontId="0" fillId="4" borderId="66" xfId="0" applyFont="1" applyFill="1" applyBorder="1" applyAlignment="1">
      <alignment horizontal="left"/>
    </xf>
    <xf numFmtId="0" fontId="0" fillId="4" borderId="24" xfId="0" applyFont="1" applyFill="1" applyBorder="1" applyAlignment="1">
      <alignment horizontal="left"/>
    </xf>
    <xf numFmtId="0" fontId="0" fillId="4" borderId="24" xfId="0" applyFont="1" applyFill="1" applyBorder="1" applyAlignment="1">
      <alignment horizontal="center"/>
    </xf>
    <xf numFmtId="43" fontId="0" fillId="5" borderId="25" xfId="1" applyFont="1" applyFill="1" applyBorder="1" applyAlignment="1"/>
    <xf numFmtId="0" fontId="0" fillId="5" borderId="63" xfId="0" applyFont="1" applyFill="1" applyBorder="1" applyAlignment="1">
      <alignment horizontal="justify" vertical="top" wrapText="1"/>
    </xf>
    <xf numFmtId="43" fontId="0" fillId="5" borderId="9" xfId="1" applyFont="1" applyFill="1" applyBorder="1" applyAlignment="1"/>
    <xf numFmtId="0" fontId="0" fillId="4" borderId="7" xfId="0" applyFont="1" applyFill="1" applyBorder="1" applyAlignment="1">
      <alignment horizontal="justify" wrapText="1"/>
    </xf>
    <xf numFmtId="10" fontId="0" fillId="5" borderId="9" xfId="1" applyNumberFormat="1" applyFont="1" applyFill="1" applyBorder="1" applyAlignment="1"/>
    <xf numFmtId="0" fontId="0" fillId="4" borderId="94" xfId="0" applyFont="1" applyFill="1" applyBorder="1" applyAlignment="1">
      <alignment horizontal="justify" wrapText="1"/>
    </xf>
    <xf numFmtId="43" fontId="0" fillId="5" borderId="83" xfId="1" applyFont="1" applyFill="1" applyBorder="1" applyAlignment="1"/>
    <xf numFmtId="0" fontId="0" fillId="4" borderId="71" xfId="0" applyFont="1" applyFill="1" applyBorder="1" applyAlignment="1">
      <alignment horizontal="right" wrapText="1"/>
    </xf>
    <xf numFmtId="0" fontId="0" fillId="4" borderId="0" xfId="0" applyFont="1" applyFill="1" applyAlignment="1">
      <alignment horizontal="center" vertical="top"/>
    </xf>
    <xf numFmtId="0" fontId="0" fillId="4" borderId="0" xfId="0" applyFont="1" applyFill="1" applyAlignment="1">
      <alignment horizontal="justify"/>
    </xf>
    <xf numFmtId="43" fontId="1" fillId="3" borderId="85" xfId="1" applyFont="1" applyFill="1" applyBorder="1" applyAlignment="1" applyProtection="1">
      <alignment horizontal="right"/>
      <protection locked="0"/>
    </xf>
    <xf numFmtId="43" fontId="1" fillId="5" borderId="85" xfId="1" applyFont="1" applyFill="1" applyBorder="1" applyAlignment="1">
      <alignment horizontal="right"/>
    </xf>
    <xf numFmtId="1" fontId="1" fillId="4" borderId="41" xfId="0" applyNumberFormat="1" applyFont="1" applyFill="1" applyBorder="1" applyAlignment="1">
      <alignment horizontal="center"/>
    </xf>
    <xf numFmtId="43" fontId="6" fillId="5" borderId="85" xfId="1" applyFont="1" applyFill="1" applyBorder="1" applyAlignment="1"/>
    <xf numFmtId="0" fontId="1" fillId="3" borderId="41" xfId="5" applyFont="1" applyFill="1" applyBorder="1" applyAlignment="1">
      <alignment horizontal="center" vertical="center"/>
    </xf>
    <xf numFmtId="43" fontId="6" fillId="3" borderId="11" xfId="1" applyFont="1" applyFill="1" applyBorder="1" applyAlignment="1">
      <alignment vertical="center"/>
    </xf>
    <xf numFmtId="1" fontId="1" fillId="4" borderId="24" xfId="0" applyNumberFormat="1" applyFont="1" applyFill="1" applyBorder="1" applyAlignment="1">
      <alignment horizontal="center" wrapText="1"/>
    </xf>
    <xf numFmtId="4" fontId="13" fillId="5" borderId="0" xfId="1" applyNumberFormat="1" applyFont="1" applyFill="1" applyBorder="1" applyAlignment="1" applyProtection="1">
      <alignment horizontal="center" vertical="center"/>
      <protection locked="0"/>
    </xf>
    <xf numFmtId="4" fontId="13" fillId="5" borderId="85" xfId="1" applyNumberFormat="1" applyFont="1" applyFill="1" applyBorder="1" applyAlignment="1" applyProtection="1">
      <alignment horizontal="center" vertical="center"/>
      <protection locked="0"/>
    </xf>
    <xf numFmtId="0" fontId="5" fillId="0" borderId="0" xfId="0" applyFont="1" applyAlignment="1">
      <alignment horizontal="justify" vertical="top" wrapText="1"/>
    </xf>
    <xf numFmtId="0" fontId="4" fillId="0" borderId="0" xfId="0" applyFont="1" applyAlignment="1">
      <alignment horizontal="left" vertical="top" wrapText="1"/>
    </xf>
    <xf numFmtId="0" fontId="5" fillId="0" borderId="0" xfId="6" applyFont="1" applyAlignment="1">
      <alignment horizontal="justify" vertical="top" wrapText="1"/>
    </xf>
    <xf numFmtId="2" fontId="0" fillId="4" borderId="85" xfId="0" applyNumberFormat="1" applyFont="1" applyFill="1" applyBorder="1" applyAlignment="1">
      <alignment horizontal="center"/>
    </xf>
    <xf numFmtId="43" fontId="0" fillId="5" borderId="73" xfId="1" applyFont="1" applyFill="1" applyBorder="1" applyAlignment="1" applyProtection="1">
      <protection locked="0"/>
    </xf>
    <xf numFmtId="0" fontId="0" fillId="4" borderId="45" xfId="0" applyFont="1" applyFill="1" applyBorder="1" applyProtection="1">
      <protection locked="0"/>
    </xf>
    <xf numFmtId="43" fontId="0" fillId="3" borderId="85" xfId="1" applyFont="1" applyFill="1" applyBorder="1" applyAlignment="1" applyProtection="1">
      <alignment horizontal="right"/>
      <protection locked="0"/>
    </xf>
    <xf numFmtId="0" fontId="0" fillId="5" borderId="41" xfId="0" applyFont="1" applyFill="1" applyBorder="1" applyAlignment="1">
      <alignment horizontal="center" vertical="center"/>
    </xf>
    <xf numFmtId="43" fontId="0" fillId="3" borderId="85" xfId="1" applyFont="1" applyFill="1" applyBorder="1" applyAlignment="1" applyProtection="1">
      <alignment horizontal="right" vertical="center"/>
      <protection locked="0"/>
    </xf>
    <xf numFmtId="43" fontId="0" fillId="3" borderId="85" xfId="2" applyFont="1" applyFill="1" applyBorder="1" applyAlignment="1">
      <alignment vertical="center"/>
    </xf>
    <xf numFmtId="43" fontId="0" fillId="3" borderId="85" xfId="2" applyFont="1" applyFill="1" applyBorder="1" applyAlignment="1" applyProtection="1">
      <alignment vertical="center"/>
      <protection locked="0"/>
    </xf>
    <xf numFmtId="43" fontId="0" fillId="3" borderId="85" xfId="2" applyFont="1" applyFill="1" applyBorder="1" applyAlignment="1" applyProtection="1">
      <alignment horizontal="right" vertical="center"/>
      <protection locked="0"/>
    </xf>
    <xf numFmtId="43" fontId="0" fillId="5" borderId="85" xfId="1" applyFont="1" applyFill="1" applyBorder="1" applyAlignment="1" applyProtection="1">
      <alignment horizontal="center" vertical="center"/>
      <protection locked="0"/>
    </xf>
    <xf numFmtId="43" fontId="0" fillId="5" borderId="85" xfId="1" applyFont="1" applyFill="1" applyBorder="1" applyAlignment="1">
      <alignment horizontal="right"/>
    </xf>
    <xf numFmtId="0" fontId="0" fillId="0" borderId="63" xfId="0" applyFont="1" applyBorder="1" applyAlignment="1">
      <alignment horizontal="justify" vertical="top" wrapText="1"/>
    </xf>
    <xf numFmtId="4" fontId="0" fillId="5" borderId="11" xfId="0" applyNumberFormat="1" applyFont="1" applyFill="1" applyBorder="1" applyAlignment="1">
      <alignment vertical="center"/>
    </xf>
    <xf numFmtId="0" fontId="0" fillId="3" borderId="70" xfId="0" applyFont="1" applyFill="1" applyBorder="1" applyAlignment="1">
      <alignment horizontal="right"/>
    </xf>
    <xf numFmtId="0" fontId="0" fillId="3" borderId="70" xfId="0" applyFont="1" applyFill="1" applyBorder="1" applyAlignment="1">
      <alignment horizontal="center"/>
    </xf>
    <xf numFmtId="0" fontId="0" fillId="3" borderId="0" xfId="0" applyFont="1" applyFill="1" applyAlignment="1">
      <alignment vertical="top" wrapText="1"/>
    </xf>
    <xf numFmtId="1" fontId="0" fillId="0" borderId="41" xfId="0" applyNumberFormat="1" applyFont="1" applyBorder="1" applyAlignment="1">
      <alignment horizontal="center" wrapText="1"/>
    </xf>
    <xf numFmtId="0" fontId="0" fillId="0" borderId="41" xfId="0" applyFont="1" applyBorder="1" applyAlignment="1">
      <alignment horizontal="center" wrapText="1"/>
    </xf>
    <xf numFmtId="43" fontId="0" fillId="0" borderId="11" xfId="0" applyNumberFormat="1" applyFont="1" applyBorder="1" applyAlignment="1">
      <alignment vertical="center"/>
    </xf>
    <xf numFmtId="1" fontId="0" fillId="4" borderId="82" xfId="0" applyNumberFormat="1" applyFont="1" applyFill="1" applyBorder="1" applyAlignment="1">
      <alignment horizontal="center" vertical="center" wrapText="1"/>
    </xf>
    <xf numFmtId="0" fontId="0" fillId="4" borderId="82" xfId="0" applyFont="1" applyFill="1" applyBorder="1" applyAlignment="1">
      <alignment horizontal="center" vertical="center" wrapText="1"/>
    </xf>
    <xf numFmtId="0" fontId="0" fillId="3" borderId="0" xfId="0" applyFont="1" applyFill="1" applyAlignment="1">
      <alignment horizontal="left"/>
    </xf>
    <xf numFmtId="0" fontId="0" fillId="3" borderId="72" xfId="0" applyFont="1" applyFill="1" applyBorder="1" applyAlignment="1">
      <alignment horizontal="left"/>
    </xf>
    <xf numFmtId="0" fontId="0" fillId="3" borderId="45" xfId="0" applyFont="1" applyFill="1" applyBorder="1"/>
    <xf numFmtId="0" fontId="13" fillId="0" borderId="41" xfId="0" applyFont="1" applyBorder="1" applyAlignment="1">
      <alignment horizontal="center" vertical="center" wrapText="1"/>
    </xf>
    <xf numFmtId="0" fontId="2" fillId="4" borderId="58" xfId="3" applyFont="1" applyFill="1" applyBorder="1" applyAlignment="1">
      <alignment horizontal="center"/>
    </xf>
    <xf numFmtId="0" fontId="2" fillId="4" borderId="59" xfId="3" applyFont="1" applyFill="1" applyBorder="1" applyAlignment="1">
      <alignment horizontal="center"/>
    </xf>
    <xf numFmtId="0" fontId="2" fillId="4" borderId="60" xfId="3" applyFont="1" applyFill="1" applyBorder="1" applyAlignment="1">
      <alignment horizontal="center"/>
    </xf>
    <xf numFmtId="0" fontId="4" fillId="4" borderId="63" xfId="3" applyFont="1" applyFill="1" applyBorder="1" applyAlignment="1">
      <alignment horizontal="justify"/>
    </xf>
    <xf numFmtId="0" fontId="6" fillId="4" borderId="63" xfId="3" applyFont="1" applyFill="1" applyBorder="1" applyAlignment="1">
      <alignment horizontal="justify"/>
    </xf>
    <xf numFmtId="0" fontId="5" fillId="4" borderId="63" xfId="3" applyFont="1" applyFill="1" applyBorder="1" applyAlignment="1">
      <alignment horizontal="justify" wrapText="1"/>
    </xf>
    <xf numFmtId="0" fontId="4" fillId="4" borderId="63" xfId="3" applyFont="1" applyFill="1" applyBorder="1" applyAlignment="1">
      <alignment horizontal="justify" wrapText="1"/>
    </xf>
    <xf numFmtId="0" fontId="6" fillId="4" borderId="63" xfId="3" applyFont="1" applyFill="1" applyBorder="1" applyAlignment="1">
      <alignment horizontal="justify" wrapText="1"/>
    </xf>
    <xf numFmtId="43" fontId="6" fillId="5" borderId="68" xfId="1" applyFont="1" applyFill="1" applyBorder="1"/>
    <xf numFmtId="43" fontId="6" fillId="5" borderId="11" xfId="1" applyFont="1" applyFill="1" applyBorder="1"/>
    <xf numFmtId="0" fontId="4" fillId="4" borderId="0" xfId="3" applyFont="1" applyFill="1" applyAlignment="1">
      <alignment horizontal="justify" wrapText="1"/>
    </xf>
    <xf numFmtId="43" fontId="1" fillId="5" borderId="72" xfId="1" applyFont="1" applyFill="1" applyBorder="1"/>
    <xf numFmtId="43" fontId="6" fillId="5" borderId="26" xfId="1" applyFont="1" applyFill="1" applyBorder="1"/>
    <xf numFmtId="0" fontId="6" fillId="4" borderId="0" xfId="3" applyFont="1" applyFill="1" applyAlignment="1">
      <alignment horizontal="justify" wrapText="1"/>
    </xf>
    <xf numFmtId="0" fontId="5" fillId="5" borderId="63" xfId="3" applyFont="1" applyFill="1" applyBorder="1" applyAlignment="1">
      <alignment horizontal="justify" vertical="top" wrapText="1"/>
    </xf>
    <xf numFmtId="0" fontId="4" fillId="5" borderId="63" xfId="3" applyFont="1" applyFill="1" applyBorder="1" applyAlignment="1">
      <alignment vertical="top" wrapText="1"/>
    </xf>
    <xf numFmtId="0" fontId="6" fillId="5" borderId="63" xfId="3" applyFont="1" applyFill="1" applyBorder="1" applyAlignment="1">
      <alignment vertical="top" wrapText="1"/>
    </xf>
    <xf numFmtId="0" fontId="6" fillId="5" borderId="63" xfId="3" applyFont="1" applyFill="1" applyBorder="1" applyAlignment="1">
      <alignment horizontal="justify" vertical="top" wrapText="1"/>
    </xf>
    <xf numFmtId="0" fontId="4" fillId="4" borderId="63" xfId="3" applyFont="1" applyFill="1" applyBorder="1" applyAlignment="1">
      <alignment horizontal="justify" vertical="top" wrapText="1"/>
    </xf>
    <xf numFmtId="0" fontId="5" fillId="4" borderId="80" xfId="3" applyFont="1" applyFill="1" applyBorder="1" applyAlignment="1">
      <alignment horizontal="justify" wrapText="1"/>
    </xf>
    <xf numFmtId="0" fontId="4" fillId="4" borderId="80" xfId="3" applyFont="1" applyFill="1" applyBorder="1" applyAlignment="1">
      <alignment horizontal="justify" vertical="top" wrapText="1"/>
    </xf>
    <xf numFmtId="0" fontId="4" fillId="4" borderId="80" xfId="3" applyFont="1" applyFill="1" applyBorder="1" applyAlignment="1">
      <alignment horizontal="justify" wrapText="1"/>
    </xf>
    <xf numFmtId="0" fontId="5" fillId="3" borderId="0" xfId="3" applyFont="1" applyFill="1" applyAlignment="1">
      <alignment horizontal="left" vertical="top" wrapText="1"/>
    </xf>
    <xf numFmtId="0" fontId="4" fillId="3" borderId="0" xfId="3" applyFont="1" applyFill="1" applyAlignment="1">
      <alignment horizontal="left" vertical="top" wrapText="1"/>
    </xf>
    <xf numFmtId="4" fontId="6" fillId="5" borderId="26" xfId="3" applyNumberFormat="1" applyFont="1" applyFill="1" applyBorder="1"/>
    <xf numFmtId="0" fontId="6" fillId="4" borderId="40" xfId="3" applyFont="1" applyFill="1" applyBorder="1" applyAlignment="1">
      <alignment horizontal="center" vertical="top"/>
    </xf>
    <xf numFmtId="0" fontId="6" fillId="4" borderId="41" xfId="3" applyFont="1" applyFill="1" applyBorder="1" applyAlignment="1">
      <alignment horizontal="center"/>
    </xf>
    <xf numFmtId="43" fontId="6" fillId="5" borderId="85" xfId="1" applyFont="1" applyFill="1" applyBorder="1"/>
    <xf numFmtId="0" fontId="5" fillId="3" borderId="0" xfId="3" applyFont="1" applyFill="1" applyAlignment="1">
      <alignment horizontal="justify"/>
    </xf>
    <xf numFmtId="0" fontId="6" fillId="3" borderId="0" xfId="3" applyFont="1" applyFill="1" applyAlignment="1">
      <alignment horizontal="justify"/>
    </xf>
    <xf numFmtId="0" fontId="4" fillId="3" borderId="84" xfId="3" applyFont="1" applyFill="1" applyBorder="1" applyAlignment="1">
      <alignment horizontal="justify" vertical="top" wrapText="1"/>
    </xf>
    <xf numFmtId="0" fontId="17" fillId="0" borderId="0" xfId="3" applyFont="1" applyAlignment="1">
      <alignment horizontal="justify" vertical="top" wrapText="1"/>
    </xf>
    <xf numFmtId="43" fontId="6" fillId="5" borderId="68" xfId="3" applyNumberFormat="1" applyFont="1" applyFill="1" applyBorder="1"/>
    <xf numFmtId="43" fontId="1" fillId="3" borderId="0" xfId="1" applyFont="1" applyFill="1" applyBorder="1" applyAlignment="1">
      <alignment horizontal="justify" vertical="top" wrapText="1"/>
    </xf>
    <xf numFmtId="0" fontId="1" fillId="3" borderId="0" xfId="7" applyFont="1" applyFill="1" applyAlignment="1">
      <alignment horizontal="justify" vertical="top" wrapText="1"/>
    </xf>
    <xf numFmtId="43" fontId="1" fillId="3" borderId="85" xfId="1" applyFont="1" applyFill="1" applyBorder="1" applyAlignment="1" applyProtection="1">
      <alignment horizontal="center" vertical="center"/>
      <protection locked="0"/>
    </xf>
    <xf numFmtId="0" fontId="1" fillId="4" borderId="72" xfId="0" applyFont="1" applyFill="1" applyBorder="1"/>
    <xf numFmtId="0" fontId="1" fillId="3" borderId="73" xfId="5" applyFont="1" applyFill="1" applyBorder="1" applyAlignment="1">
      <alignment horizontal="center" vertical="center"/>
    </xf>
    <xf numFmtId="0" fontId="19" fillId="4" borderId="66" xfId="0" applyFont="1" applyFill="1" applyBorder="1"/>
    <xf numFmtId="43" fontId="6" fillId="5" borderId="48" xfId="1" applyFont="1" applyFill="1" applyBorder="1"/>
    <xf numFmtId="0" fontId="5" fillId="5" borderId="63" xfId="3" applyFont="1" applyFill="1" applyBorder="1" applyAlignment="1">
      <alignment vertical="top" wrapText="1"/>
    </xf>
    <xf numFmtId="0" fontId="4" fillId="5" borderId="63" xfId="3" applyFont="1" applyFill="1" applyBorder="1" applyAlignment="1">
      <alignment horizontal="justify" vertical="top" wrapText="1"/>
    </xf>
    <xf numFmtId="0" fontId="5" fillId="4" borderId="0" xfId="3" applyFont="1" applyFill="1" applyAlignment="1">
      <alignment horizontal="justify" wrapText="1"/>
    </xf>
    <xf numFmtId="0" fontId="5" fillId="0" borderId="0" xfId="3" applyFont="1" applyAlignment="1">
      <alignment horizontal="justify" vertical="top" wrapText="1"/>
    </xf>
    <xf numFmtId="0" fontId="5" fillId="3" borderId="0" xfId="3" applyFont="1" applyFill="1" applyAlignment="1">
      <alignment horizontal="justify" vertical="top" wrapText="1"/>
    </xf>
    <xf numFmtId="0" fontId="4" fillId="4" borderId="7" xfId="3" applyFont="1" applyFill="1" applyBorder="1" applyAlignment="1">
      <alignment horizontal="justify" wrapText="1"/>
    </xf>
    <xf numFmtId="10" fontId="6" fillId="5" borderId="95" xfId="1" applyNumberFormat="1" applyFont="1" applyFill="1" applyBorder="1"/>
    <xf numFmtId="0" fontId="1" fillId="4" borderId="0" xfId="3" applyFont="1" applyFill="1" applyAlignment="1">
      <alignment horizontal="center"/>
    </xf>
    <xf numFmtId="0" fontId="1" fillId="4" borderId="40" xfId="3" applyFont="1" applyFill="1" applyBorder="1" applyAlignment="1">
      <alignment horizontal="center" vertical="top"/>
    </xf>
    <xf numFmtId="0" fontId="1" fillId="4" borderId="63" xfId="3" applyFont="1" applyFill="1" applyBorder="1" applyAlignment="1">
      <alignment horizontal="justify"/>
    </xf>
    <xf numFmtId="0" fontId="1" fillId="4" borderId="41" xfId="3" applyFont="1" applyFill="1" applyBorder="1" applyAlignment="1">
      <alignment horizontal="center"/>
    </xf>
    <xf numFmtId="43" fontId="1" fillId="5" borderId="85" xfId="1" applyFont="1" applyFill="1" applyBorder="1"/>
    <xf numFmtId="43" fontId="1" fillId="5" borderId="11" xfId="1" applyFont="1" applyFill="1" applyBorder="1"/>
    <xf numFmtId="0" fontId="1" fillId="4" borderId="0" xfId="3" applyFont="1" applyFill="1"/>
    <xf numFmtId="43" fontId="1" fillId="5" borderId="0" xfId="1" applyFont="1" applyFill="1" applyProtection="1">
      <protection locked="0"/>
    </xf>
    <xf numFmtId="43" fontId="1" fillId="5" borderId="85" xfId="1" applyFont="1" applyFill="1" applyBorder="1" applyProtection="1">
      <protection locked="0"/>
    </xf>
    <xf numFmtId="0" fontId="1" fillId="4" borderId="63" xfId="3" applyFont="1" applyFill="1" applyBorder="1" applyAlignment="1">
      <alignment horizontal="justify" wrapText="1"/>
    </xf>
    <xf numFmtId="0" fontId="1" fillId="4" borderId="40" xfId="3" applyFont="1" applyFill="1" applyBorder="1" applyAlignment="1">
      <alignment horizontal="center" vertical="center"/>
    </xf>
    <xf numFmtId="0" fontId="1" fillId="4" borderId="41" xfId="3" applyFont="1" applyFill="1" applyBorder="1" applyAlignment="1">
      <alignment horizontal="center" vertical="center"/>
    </xf>
    <xf numFmtId="0" fontId="1" fillId="4" borderId="64" xfId="3" applyFont="1" applyFill="1" applyBorder="1" applyAlignment="1">
      <alignment horizontal="center" vertical="top" wrapText="1"/>
    </xf>
    <xf numFmtId="0" fontId="1" fillId="4" borderId="65" xfId="3" applyFont="1" applyFill="1" applyBorder="1" applyAlignment="1">
      <alignment horizontal="justify" wrapText="1"/>
    </xf>
    <xf numFmtId="0" fontId="1" fillId="4" borderId="66" xfId="3" applyFont="1" applyFill="1" applyBorder="1"/>
    <xf numFmtId="0" fontId="1" fillId="4" borderId="65" xfId="3" applyFont="1" applyFill="1" applyBorder="1"/>
    <xf numFmtId="0" fontId="1" fillId="4" borderId="67" xfId="3" applyFont="1" applyFill="1" applyBorder="1"/>
    <xf numFmtId="0" fontId="1" fillId="4" borderId="69" xfId="3" applyFont="1" applyFill="1" applyBorder="1" applyAlignment="1">
      <alignment horizontal="center" vertical="top" wrapText="1"/>
    </xf>
    <xf numFmtId="0" fontId="1" fillId="4" borderId="0" xfId="3" applyFont="1" applyFill="1" applyAlignment="1">
      <alignment horizontal="justify" wrapText="1"/>
    </xf>
    <xf numFmtId="0" fontId="1" fillId="4" borderId="85" xfId="3" applyFont="1" applyFill="1" applyBorder="1"/>
    <xf numFmtId="0" fontId="1" fillId="4" borderId="70" xfId="3" applyFont="1" applyFill="1" applyBorder="1"/>
    <xf numFmtId="43" fontId="1" fillId="5" borderId="9" xfId="1" applyFont="1" applyFill="1" applyBorder="1" applyProtection="1">
      <protection locked="0"/>
    </xf>
    <xf numFmtId="43" fontId="1" fillId="5" borderId="38" xfId="1" applyFont="1" applyFill="1" applyBorder="1"/>
    <xf numFmtId="0" fontId="1" fillId="4" borderId="71" xfId="3" applyFont="1" applyFill="1" applyBorder="1" applyAlignment="1">
      <alignment horizontal="justify" wrapText="1"/>
    </xf>
    <xf numFmtId="43" fontId="1" fillId="5" borderId="0" xfId="1" applyFont="1" applyFill="1"/>
    <xf numFmtId="0" fontId="1" fillId="4" borderId="73" xfId="3" applyFont="1" applyFill="1" applyBorder="1" applyAlignment="1">
      <alignment horizontal="center"/>
    </xf>
    <xf numFmtId="43" fontId="1" fillId="5" borderId="74" xfId="1" applyFont="1" applyFill="1" applyBorder="1"/>
    <xf numFmtId="0" fontId="19" fillId="4" borderId="66" xfId="3" applyFont="1" applyFill="1" applyBorder="1"/>
    <xf numFmtId="0" fontId="1" fillId="4" borderId="78" xfId="3" applyFont="1" applyFill="1" applyBorder="1" applyAlignment="1">
      <alignment horizontal="justify" wrapText="1"/>
    </xf>
    <xf numFmtId="0" fontId="1" fillId="4" borderId="24" xfId="3" applyFont="1" applyFill="1" applyBorder="1"/>
    <xf numFmtId="0" fontId="1" fillId="3" borderId="41" xfId="3" applyFont="1" applyFill="1" applyBorder="1" applyAlignment="1">
      <alignment horizontal="center"/>
    </xf>
    <xf numFmtId="0" fontId="1" fillId="4" borderId="80" xfId="3" applyFont="1" applyFill="1" applyBorder="1" applyAlignment="1">
      <alignment horizontal="justify" wrapText="1"/>
    </xf>
    <xf numFmtId="0" fontId="1" fillId="4" borderId="63" xfId="3" applyFont="1" applyFill="1" applyBorder="1" applyAlignment="1">
      <alignment horizontal="center"/>
    </xf>
    <xf numFmtId="43" fontId="1" fillId="5" borderId="0" xfId="1" applyFont="1" applyFill="1" applyAlignment="1">
      <alignment horizontal="right"/>
    </xf>
    <xf numFmtId="4" fontId="1" fillId="3" borderId="41" xfId="3" applyNumberFormat="1" applyFont="1" applyFill="1" applyBorder="1" applyAlignment="1">
      <alignment horizontal="center"/>
    </xf>
    <xf numFmtId="2" fontId="1" fillId="4" borderId="41" xfId="3" applyNumberFormat="1" applyFont="1" applyFill="1" applyBorder="1" applyAlignment="1">
      <alignment horizontal="center"/>
    </xf>
    <xf numFmtId="0" fontId="1" fillId="5" borderId="40" xfId="3" applyFont="1" applyFill="1" applyBorder="1" applyAlignment="1">
      <alignment horizontal="center" vertical="top"/>
    </xf>
    <xf numFmtId="0" fontId="1" fillId="5" borderId="41" xfId="3" applyFont="1" applyFill="1" applyBorder="1" applyAlignment="1">
      <alignment horizontal="center"/>
    </xf>
    <xf numFmtId="0" fontId="1" fillId="5" borderId="0" xfId="3" applyFont="1" applyFill="1"/>
    <xf numFmtId="0" fontId="1" fillId="5" borderId="63" xfId="3" applyFont="1" applyFill="1" applyBorder="1" applyAlignment="1">
      <alignment vertical="top" wrapText="1"/>
    </xf>
    <xf numFmtId="43" fontId="1" fillId="3" borderId="85" xfId="1" applyFont="1" applyFill="1" applyBorder="1"/>
    <xf numFmtId="43" fontId="1" fillId="3" borderId="85" xfId="1" applyFont="1" applyFill="1" applyBorder="1" applyProtection="1">
      <protection locked="0"/>
    </xf>
    <xf numFmtId="16" fontId="1" fillId="4" borderId="0" xfId="3" applyNumberFormat="1" applyFont="1" applyFill="1" applyAlignment="1">
      <alignment horizontal="center"/>
    </xf>
    <xf numFmtId="16" fontId="1" fillId="4" borderId="73" xfId="3" applyNumberFormat="1" applyFont="1" applyFill="1" applyBorder="1" applyAlignment="1">
      <alignment horizontal="center"/>
    </xf>
    <xf numFmtId="0" fontId="1" fillId="4" borderId="45" xfId="3" applyFont="1" applyFill="1" applyBorder="1" applyAlignment="1">
      <alignment horizontal="justify" wrapText="1"/>
    </xf>
    <xf numFmtId="0" fontId="1" fillId="4" borderId="45" xfId="3" applyFont="1" applyFill="1" applyBorder="1"/>
    <xf numFmtId="0" fontId="1" fillId="4" borderId="25" xfId="3" applyFont="1" applyFill="1" applyBorder="1"/>
    <xf numFmtId="0" fontId="1" fillId="6" borderId="0" xfId="3" applyFont="1" applyFill="1"/>
    <xf numFmtId="0" fontId="1" fillId="4" borderId="40" xfId="3" applyFont="1" applyFill="1" applyBorder="1" applyAlignment="1">
      <alignment horizontal="center" vertical="top" wrapText="1"/>
    </xf>
    <xf numFmtId="0" fontId="1" fillId="4" borderId="41" xfId="3" applyFont="1" applyFill="1" applyBorder="1"/>
    <xf numFmtId="0" fontId="1" fillId="4" borderId="6" xfId="3" applyFont="1" applyFill="1" applyBorder="1" applyAlignment="1">
      <alignment horizontal="center" vertical="top"/>
    </xf>
    <xf numFmtId="43" fontId="1" fillId="3" borderId="0" xfId="1" applyFont="1" applyFill="1" applyProtection="1">
      <protection locked="0"/>
    </xf>
    <xf numFmtId="0" fontId="1" fillId="4" borderId="96" xfId="3" applyFont="1" applyFill="1" applyBorder="1" applyAlignment="1">
      <alignment horizontal="justify" wrapText="1"/>
    </xf>
    <xf numFmtId="165" fontId="1" fillId="4" borderId="40" xfId="3" applyNumberFormat="1" applyFont="1" applyFill="1" applyBorder="1" applyAlignment="1">
      <alignment horizontal="center" vertical="top"/>
    </xf>
    <xf numFmtId="1" fontId="1" fillId="4" borderId="41" xfId="3" applyNumberFormat="1" applyFont="1" applyFill="1" applyBorder="1" applyAlignment="1">
      <alignment horizontal="center" wrapText="1"/>
    </xf>
    <xf numFmtId="0" fontId="1" fillId="4" borderId="41" xfId="3" applyFont="1" applyFill="1" applyBorder="1" applyAlignment="1">
      <alignment horizontal="center" wrapText="1"/>
    </xf>
    <xf numFmtId="43" fontId="1" fillId="5" borderId="9" xfId="1" applyFont="1" applyFill="1" applyBorder="1"/>
    <xf numFmtId="1" fontId="1" fillId="4" borderId="41" xfId="4" applyNumberFormat="1" applyFont="1" applyFill="1" applyBorder="1" applyAlignment="1">
      <alignment horizontal="center"/>
    </xf>
    <xf numFmtId="0" fontId="1" fillId="4" borderId="41" xfId="4" applyFont="1" applyFill="1" applyBorder="1" applyAlignment="1">
      <alignment horizontal="center" wrapText="1"/>
    </xf>
    <xf numFmtId="43" fontId="1" fillId="5" borderId="41" xfId="1" applyFont="1" applyFill="1" applyBorder="1" applyProtection="1">
      <protection locked="0"/>
    </xf>
    <xf numFmtId="4" fontId="1" fillId="5" borderId="11" xfId="3" applyNumberFormat="1" applyFont="1" applyFill="1" applyBorder="1"/>
    <xf numFmtId="0" fontId="1" fillId="4" borderId="0" xfId="3" applyFont="1" applyFill="1" applyAlignment="1">
      <alignment horizontal="justify" vertical="top" wrapText="1"/>
    </xf>
    <xf numFmtId="0" fontId="1" fillId="4" borderId="6" xfId="3" applyFont="1" applyFill="1" applyBorder="1" applyAlignment="1">
      <alignment horizontal="center" vertical="center"/>
    </xf>
    <xf numFmtId="43" fontId="1" fillId="5" borderId="0" xfId="1" applyFont="1" applyFill="1" applyAlignment="1" applyProtection="1">
      <alignment vertical="center"/>
      <protection locked="0"/>
    </xf>
    <xf numFmtId="1" fontId="1" fillId="4" borderId="41" xfId="3" applyNumberFormat="1" applyFont="1" applyFill="1" applyBorder="1" applyAlignment="1">
      <alignment horizontal="center"/>
    </xf>
    <xf numFmtId="43" fontId="1" fillId="5" borderId="11" xfId="3" applyNumberFormat="1" applyFont="1" applyFill="1" applyBorder="1"/>
    <xf numFmtId="165" fontId="1" fillId="4" borderId="40" xfId="3" applyNumberFormat="1" applyFont="1" applyFill="1" applyBorder="1" applyAlignment="1">
      <alignment horizontal="center" vertical="center"/>
    </xf>
    <xf numFmtId="1" fontId="1" fillId="4" borderId="41" xfId="4" applyNumberFormat="1" applyFont="1" applyFill="1" applyBorder="1" applyAlignment="1">
      <alignment horizontal="center" vertical="center"/>
    </xf>
    <xf numFmtId="0" fontId="1" fillId="4" borderId="41" xfId="4" applyFont="1" applyFill="1" applyBorder="1" applyAlignment="1">
      <alignment horizontal="center" vertical="center" wrapText="1"/>
    </xf>
    <xf numFmtId="0" fontId="1" fillId="4" borderId="80" xfId="3" applyFont="1" applyFill="1" applyBorder="1" applyAlignment="1">
      <alignment horizontal="justify" vertical="top" wrapText="1"/>
    </xf>
    <xf numFmtId="165" fontId="1" fillId="4" borderId="69" xfId="3" applyNumberFormat="1" applyFont="1" applyFill="1" applyBorder="1" applyAlignment="1">
      <alignment horizontal="center" vertical="top"/>
    </xf>
    <xf numFmtId="0" fontId="1" fillId="4" borderId="45" xfId="3" applyFont="1" applyFill="1" applyBorder="1" applyAlignment="1">
      <alignment horizontal="center"/>
    </xf>
    <xf numFmtId="43" fontId="1" fillId="5" borderId="81" xfId="1" applyFont="1" applyFill="1" applyBorder="1"/>
    <xf numFmtId="0" fontId="1" fillId="4" borderId="41" xfId="3" applyFont="1" applyFill="1" applyBorder="1" applyAlignment="1">
      <alignment horizontal="center" vertical="center" wrapText="1"/>
    </xf>
    <xf numFmtId="43" fontId="1" fillId="5" borderId="11" xfId="4" applyNumberFormat="1" applyFont="1" applyFill="1" applyBorder="1" applyAlignment="1">
      <alignment vertical="center"/>
    </xf>
    <xf numFmtId="1" fontId="1" fillId="4" borderId="41" xfId="3" applyNumberFormat="1" applyFont="1" applyFill="1" applyBorder="1" applyAlignment="1">
      <alignment horizontal="center" vertical="center" wrapText="1"/>
    </xf>
    <xf numFmtId="4" fontId="1" fillId="5" borderId="11" xfId="3" applyNumberFormat="1" applyFont="1" applyFill="1" applyBorder="1" applyAlignment="1">
      <alignment vertical="center"/>
    </xf>
    <xf numFmtId="0" fontId="1" fillId="3" borderId="84" xfId="3" applyFont="1" applyFill="1" applyBorder="1" applyAlignment="1">
      <alignment vertical="top" wrapText="1"/>
    </xf>
    <xf numFmtId="43" fontId="1" fillId="5" borderId="11" xfId="3" applyNumberFormat="1" applyFont="1" applyFill="1" applyBorder="1" applyAlignment="1">
      <alignment vertical="center"/>
    </xf>
    <xf numFmtId="16" fontId="1" fillId="4" borderId="82" xfId="3" applyNumberFormat="1" applyFont="1" applyFill="1" applyBorder="1" applyAlignment="1">
      <alignment horizontal="center"/>
    </xf>
    <xf numFmtId="43" fontId="1" fillId="5" borderId="83" xfId="1" applyFont="1" applyFill="1" applyBorder="1"/>
    <xf numFmtId="0" fontId="1" fillId="4" borderId="0" xfId="3" applyFont="1" applyFill="1" applyAlignment="1">
      <alignment horizontal="center" vertical="center"/>
    </xf>
    <xf numFmtId="0" fontId="1" fillId="4" borderId="45" xfId="3" applyFont="1" applyFill="1" applyBorder="1" applyAlignment="1">
      <alignment horizontal="right"/>
    </xf>
    <xf numFmtId="43" fontId="1" fillId="5" borderId="45" xfId="1" applyFont="1" applyFill="1" applyBorder="1" applyAlignment="1">
      <alignment horizontal="right"/>
    </xf>
    <xf numFmtId="0" fontId="1" fillId="3" borderId="0" xfId="3" applyFont="1" applyFill="1"/>
    <xf numFmtId="0" fontId="1" fillId="4" borderId="7" xfId="3" applyFont="1" applyFill="1" applyBorder="1" applyAlignment="1">
      <alignment horizontal="justify" wrapText="1"/>
    </xf>
    <xf numFmtId="1" fontId="1" fillId="4" borderId="73" xfId="3" applyNumberFormat="1" applyFont="1" applyFill="1" applyBorder="1" applyAlignment="1">
      <alignment horizontal="center" wrapText="1"/>
    </xf>
    <xf numFmtId="0" fontId="1" fillId="4" borderId="73" xfId="3" applyFont="1" applyFill="1" applyBorder="1" applyAlignment="1">
      <alignment horizontal="center" wrapText="1"/>
    </xf>
    <xf numFmtId="165" fontId="1" fillId="4" borderId="79" xfId="3" applyNumberFormat="1" applyFont="1" applyFill="1" applyBorder="1" applyAlignment="1">
      <alignment horizontal="center" vertical="top"/>
    </xf>
    <xf numFmtId="0" fontId="1" fillId="4" borderId="88" xfId="3" applyFont="1" applyFill="1" applyBorder="1" applyAlignment="1">
      <alignment horizontal="justify" wrapText="1"/>
    </xf>
    <xf numFmtId="0" fontId="1" fillId="3" borderId="70" xfId="0" applyFont="1" applyFill="1" applyBorder="1"/>
    <xf numFmtId="0" fontId="1" fillId="3" borderId="45" xfId="0" applyFont="1" applyFill="1" applyBorder="1"/>
    <xf numFmtId="0" fontId="1" fillId="4" borderId="70" xfId="3" applyFont="1" applyFill="1" applyBorder="1" applyAlignment="1">
      <alignment horizontal="center"/>
    </xf>
    <xf numFmtId="0" fontId="1" fillId="5" borderId="45" xfId="3" applyFont="1" applyFill="1" applyBorder="1"/>
    <xf numFmtId="0" fontId="1" fillId="4" borderId="63" xfId="3" applyFont="1" applyFill="1" applyBorder="1" applyAlignment="1">
      <alignment horizontal="justify" vertical="top" wrapText="1"/>
    </xf>
    <xf numFmtId="0" fontId="19" fillId="4" borderId="66" xfId="3" applyFont="1" applyFill="1" applyBorder="1" applyAlignment="1">
      <alignment horizontal="left"/>
    </xf>
    <xf numFmtId="0" fontId="1" fillId="4" borderId="65" xfId="3" applyFont="1" applyFill="1" applyBorder="1" applyAlignment="1">
      <alignment horizontal="center"/>
    </xf>
    <xf numFmtId="43" fontId="1" fillId="5" borderId="67" xfId="1" applyFont="1" applyFill="1" applyBorder="1"/>
    <xf numFmtId="43" fontId="1" fillId="5" borderId="67" xfId="1" applyFont="1" applyFill="1" applyBorder="1" applyProtection="1">
      <protection locked="0"/>
    </xf>
    <xf numFmtId="0" fontId="1" fillId="4" borderId="24" xfId="3" applyFont="1" applyFill="1" applyBorder="1" applyAlignment="1">
      <alignment horizontal="left"/>
    </xf>
    <xf numFmtId="0" fontId="1" fillId="4" borderId="24" xfId="3" applyFont="1" applyFill="1" applyBorder="1" applyAlignment="1">
      <alignment horizontal="center"/>
    </xf>
    <xf numFmtId="43" fontId="1" fillId="5" borderId="25" xfId="1" applyFont="1" applyFill="1" applyBorder="1" applyProtection="1">
      <protection locked="0"/>
    </xf>
    <xf numFmtId="0" fontId="1" fillId="3" borderId="0" xfId="3" applyFont="1" applyFill="1" applyAlignment="1">
      <alignment horizontal="justify" vertical="top" wrapText="1"/>
    </xf>
    <xf numFmtId="0" fontId="1" fillId="4" borderId="66" xfId="3" applyFont="1" applyFill="1" applyBorder="1" applyAlignment="1">
      <alignment horizontal="left"/>
    </xf>
    <xf numFmtId="43" fontId="1" fillId="5" borderId="25" xfId="1" applyFont="1" applyFill="1" applyBorder="1"/>
    <xf numFmtId="10" fontId="1" fillId="5" borderId="9" xfId="1" applyNumberFormat="1" applyFont="1" applyFill="1" applyBorder="1"/>
    <xf numFmtId="0" fontId="1" fillId="4" borderId="94" xfId="3" applyFont="1" applyFill="1" applyBorder="1" applyAlignment="1">
      <alignment horizontal="justify" wrapText="1"/>
    </xf>
    <xf numFmtId="0" fontId="1" fillId="4" borderId="71" xfId="3" applyFont="1" applyFill="1" applyBorder="1" applyAlignment="1">
      <alignment horizontal="right" wrapText="1"/>
    </xf>
    <xf numFmtId="0" fontId="1" fillId="4" borderId="0" xfId="3" applyFont="1" applyFill="1" applyAlignment="1">
      <alignment horizontal="center" vertical="top"/>
    </xf>
    <xf numFmtId="0" fontId="1" fillId="4" borderId="0" xfId="3" applyFont="1" applyFill="1" applyAlignment="1">
      <alignment horizontal="justify"/>
    </xf>
    <xf numFmtId="0" fontId="5" fillId="4" borderId="80" xfId="0" applyFont="1" applyFill="1" applyBorder="1" applyAlignment="1">
      <alignment horizontal="justify" vertical="top" wrapText="1"/>
    </xf>
    <xf numFmtId="0" fontId="20" fillId="3" borderId="41" xfId="0" applyFont="1" applyFill="1" applyBorder="1" applyAlignment="1">
      <alignment horizontal="center"/>
    </xf>
    <xf numFmtId="0" fontId="20" fillId="3" borderId="11" xfId="0" applyFont="1" applyFill="1" applyBorder="1"/>
    <xf numFmtId="0" fontId="4" fillId="5" borderId="0" xfId="0" applyFont="1" applyFill="1" applyAlignment="1">
      <alignment horizontal="justify" wrapText="1"/>
    </xf>
    <xf numFmtId="0" fontId="5" fillId="5" borderId="0" xfId="0" applyFont="1" applyFill="1" applyAlignment="1">
      <alignment horizontal="justify" wrapText="1"/>
    </xf>
    <xf numFmtId="0" fontId="21" fillId="5" borderId="0" xfId="0" applyFont="1" applyFill="1" applyAlignment="1">
      <alignment horizontal="justify" wrapText="1"/>
    </xf>
    <xf numFmtId="0" fontId="22" fillId="3" borderId="0" xfId="0" applyFont="1" applyFill="1" applyAlignment="1">
      <alignment horizontal="justify"/>
    </xf>
    <xf numFmtId="0" fontId="5" fillId="3" borderId="0" xfId="0" applyFont="1" applyFill="1" applyAlignment="1">
      <alignment horizontal="justify" wrapText="1"/>
    </xf>
    <xf numFmtId="0" fontId="23" fillId="5" borderId="63" xfId="0" applyFont="1" applyFill="1" applyBorder="1" applyAlignment="1">
      <alignment horizontal="justify" wrapText="1"/>
    </xf>
    <xf numFmtId="0" fontId="4" fillId="5" borderId="63" xfId="0" applyFont="1" applyFill="1" applyBorder="1" applyAlignment="1">
      <alignment horizontal="justify" wrapText="1"/>
    </xf>
    <xf numFmtId="0" fontId="20" fillId="3" borderId="41" xfId="0" applyFont="1" applyFill="1" applyBorder="1"/>
    <xf numFmtId="0" fontId="5" fillId="5" borderId="63" xfId="0" applyFont="1" applyFill="1" applyBorder="1" applyAlignment="1">
      <alignment horizontal="justify" wrapText="1"/>
    </xf>
    <xf numFmtId="0" fontId="6" fillId="5" borderId="63" xfId="0" applyFont="1" applyFill="1" applyBorder="1" applyAlignment="1">
      <alignment horizontal="justify" wrapText="1"/>
    </xf>
    <xf numFmtId="43" fontId="6" fillId="5" borderId="101" xfId="1" applyFont="1" applyFill="1" applyBorder="1" applyAlignment="1">
      <alignment horizontal="right"/>
    </xf>
    <xf numFmtId="0" fontId="6" fillId="5" borderId="63" xfId="0" applyFont="1" applyFill="1" applyBorder="1" applyAlignment="1">
      <alignment vertical="top" wrapText="1"/>
    </xf>
    <xf numFmtId="0" fontId="4" fillId="3" borderId="85" xfId="0" applyFont="1" applyFill="1" applyBorder="1" applyAlignment="1">
      <alignment horizontal="justify"/>
    </xf>
    <xf numFmtId="166" fontId="6" fillId="3" borderId="6" xfId="1" applyNumberFormat="1" applyFont="1" applyFill="1" applyBorder="1" applyAlignment="1">
      <alignment horizontal="justify"/>
    </xf>
    <xf numFmtId="166" fontId="6" fillId="3" borderId="0" xfId="1" applyNumberFormat="1" applyFont="1" applyFill="1" applyBorder="1" applyAlignment="1">
      <alignment horizontal="justify"/>
    </xf>
    <xf numFmtId="0" fontId="4" fillId="3" borderId="85" xfId="0" applyFont="1" applyFill="1" applyBorder="1"/>
    <xf numFmtId="166" fontId="6" fillId="3" borderId="0" xfId="1" applyNumberFormat="1" applyFont="1" applyFill="1" applyBorder="1"/>
    <xf numFmtId="0" fontId="6" fillId="3" borderId="0" xfId="0" applyFont="1" applyFill="1"/>
    <xf numFmtId="0" fontId="6" fillId="3" borderId="85" xfId="0" applyFont="1" applyFill="1" applyBorder="1" applyAlignment="1">
      <alignment horizontal="justify"/>
    </xf>
    <xf numFmtId="43" fontId="6" fillId="5" borderId="68" xfId="1" applyFont="1" applyFill="1" applyBorder="1" applyAlignment="1">
      <alignment horizontal="right"/>
    </xf>
    <xf numFmtId="0" fontId="4" fillId="5" borderId="89" xfId="0" applyFont="1" applyFill="1" applyBorder="1" applyAlignment="1">
      <alignment horizontal="justify" wrapText="1"/>
    </xf>
    <xf numFmtId="0" fontId="22" fillId="5" borderId="63" xfId="0" applyFont="1" applyFill="1" applyBorder="1" applyAlignment="1">
      <alignment horizontal="justify" wrapText="1"/>
    </xf>
    <xf numFmtId="0" fontId="5" fillId="5" borderId="0" xfId="0" applyFont="1" applyFill="1" applyAlignment="1">
      <alignment horizontal="justify" vertical="top" wrapText="1"/>
    </xf>
    <xf numFmtId="0" fontId="15" fillId="5" borderId="64" xfId="0" applyFont="1" applyFill="1" applyBorder="1" applyAlignment="1">
      <alignment horizontal="center" vertical="top" wrapText="1"/>
    </xf>
    <xf numFmtId="0" fontId="15" fillId="5" borderId="65" xfId="0" applyFont="1" applyFill="1" applyBorder="1" applyAlignment="1">
      <alignment horizontal="justify" wrapText="1"/>
    </xf>
    <xf numFmtId="165" fontId="24" fillId="4" borderId="40" xfId="0" applyNumberFormat="1" applyFont="1" applyFill="1" applyBorder="1" applyAlignment="1">
      <alignment horizontal="center" vertical="center"/>
    </xf>
    <xf numFmtId="0" fontId="24" fillId="4" borderId="41" xfId="0" applyFont="1" applyFill="1" applyBorder="1" applyAlignment="1">
      <alignment horizontal="center" vertical="center" wrapText="1"/>
    </xf>
    <xf numFmtId="0" fontId="24" fillId="4" borderId="0" xfId="0" applyFont="1" applyFill="1"/>
    <xf numFmtId="0" fontId="24" fillId="4" borderId="0" xfId="0" applyFont="1" applyFill="1" applyAlignment="1">
      <alignment horizontal="center" vertical="center"/>
    </xf>
    <xf numFmtId="0" fontId="4" fillId="0" borderId="0" xfId="5" applyFont="1" applyAlignment="1">
      <alignment horizontal="justify" vertical="top" wrapText="1"/>
    </xf>
    <xf numFmtId="0" fontId="22" fillId="5" borderId="65" xfId="0" applyFont="1" applyFill="1" applyBorder="1" applyAlignment="1">
      <alignment horizontal="justify" wrapText="1"/>
    </xf>
    <xf numFmtId="43" fontId="25" fillId="5" borderId="11" xfId="1" applyFont="1" applyFill="1" applyBorder="1" applyAlignment="1"/>
    <xf numFmtId="0" fontId="5" fillId="4" borderId="0" xfId="0" applyFont="1" applyFill="1" applyAlignment="1">
      <alignment horizontal="justify" vertical="top" wrapText="1"/>
    </xf>
    <xf numFmtId="0" fontId="5" fillId="3" borderId="0" xfId="7" applyFont="1" applyFill="1" applyAlignment="1">
      <alignment vertical="top" wrapText="1"/>
    </xf>
    <xf numFmtId="0" fontId="5" fillId="3" borderId="0" xfId="7" applyFont="1" applyFill="1" applyAlignment="1">
      <alignment horizontal="justify" vertical="top" wrapText="1"/>
    </xf>
    <xf numFmtId="43" fontId="6" fillId="5" borderId="68" xfId="1" applyFont="1" applyFill="1" applyBorder="1" applyAlignment="1">
      <alignment vertical="top"/>
    </xf>
    <xf numFmtId="0" fontId="22" fillId="5" borderId="0" xfId="0" applyFont="1" applyFill="1" applyAlignment="1">
      <alignment horizontal="justify" wrapText="1"/>
    </xf>
    <xf numFmtId="0" fontId="5" fillId="4" borderId="7" xfId="0" applyFont="1" applyFill="1" applyBorder="1" applyAlignment="1">
      <alignment horizontal="justify" vertical="top" wrapText="1"/>
    </xf>
    <xf numFmtId="43" fontId="6" fillId="3" borderId="11" xfId="0" applyNumberFormat="1" applyFont="1" applyFill="1" applyBorder="1"/>
    <xf numFmtId="43" fontId="6" fillId="3" borderId="38" xfId="0" applyNumberFormat="1" applyFont="1" applyFill="1" applyBorder="1"/>
    <xf numFmtId="0" fontId="6" fillId="3" borderId="103" xfId="0" applyFont="1" applyFill="1" applyBorder="1"/>
    <xf numFmtId="43" fontId="6" fillId="3" borderId="107" xfId="0" applyNumberFormat="1" applyFont="1" applyFill="1" applyBorder="1"/>
    <xf numFmtId="43" fontId="0" fillId="5" borderId="9" xfId="1" applyFont="1" applyFill="1" applyBorder="1" applyAlignment="1">
      <alignment horizontal="center" vertical="center"/>
    </xf>
    <xf numFmtId="43" fontId="0" fillId="5" borderId="38" xfId="1" applyFont="1" applyFill="1" applyBorder="1" applyAlignment="1">
      <alignment horizontal="center" vertical="center"/>
    </xf>
    <xf numFmtId="43" fontId="0" fillId="3" borderId="85" xfId="1" applyFont="1" applyFill="1" applyBorder="1" applyAlignment="1">
      <alignment horizontal="right"/>
    </xf>
    <xf numFmtId="0" fontId="20" fillId="3" borderId="85" xfId="0" applyFont="1" applyFill="1" applyBorder="1" applyProtection="1">
      <protection locked="0"/>
    </xf>
    <xf numFmtId="0" fontId="0" fillId="3" borderId="85" xfId="0" applyFont="1" applyFill="1" applyBorder="1" applyAlignment="1">
      <alignment horizontal="justify" wrapText="1"/>
    </xf>
    <xf numFmtId="0" fontId="0" fillId="3" borderId="85" xfId="0" applyFont="1" applyFill="1" applyBorder="1" applyAlignment="1">
      <alignment horizontal="center" vertical="center"/>
    </xf>
    <xf numFmtId="0" fontId="0" fillId="3" borderId="85" xfId="0" applyFont="1" applyFill="1" applyBorder="1" applyAlignment="1">
      <alignment horizontal="center"/>
    </xf>
    <xf numFmtId="0" fontId="0" fillId="5" borderId="63" xfId="0" applyFont="1" applyFill="1" applyBorder="1" applyAlignment="1">
      <alignment horizontal="justify" wrapText="1"/>
    </xf>
    <xf numFmtId="0" fontId="0" fillId="5" borderId="97" xfId="0" applyFont="1" applyFill="1" applyBorder="1" applyAlignment="1">
      <alignment horizontal="center" vertical="top" wrapText="1"/>
    </xf>
    <xf numFmtId="0" fontId="0" fillId="5" borderId="98" xfId="0" applyFont="1" applyFill="1" applyBorder="1" applyAlignment="1">
      <alignment horizontal="justify" wrapText="1"/>
    </xf>
    <xf numFmtId="0" fontId="0" fillId="3" borderId="0" xfId="0" applyFont="1" applyFill="1" applyAlignment="1">
      <alignment horizontal="justify" vertical="justify" wrapText="1"/>
    </xf>
    <xf numFmtId="0" fontId="0" fillId="5" borderId="40" xfId="0" applyFont="1" applyFill="1" applyBorder="1" applyAlignment="1">
      <alignment horizontal="justify"/>
    </xf>
    <xf numFmtId="0" fontId="0" fillId="3" borderId="85" xfId="0" applyFont="1" applyFill="1" applyBorder="1" applyAlignment="1">
      <alignment horizontal="justify"/>
    </xf>
    <xf numFmtId="0" fontId="0" fillId="3" borderId="85" xfId="0" applyFont="1" applyFill="1" applyBorder="1" applyAlignment="1">
      <alignment horizontal="justify" vertical="top"/>
    </xf>
    <xf numFmtId="0" fontId="0" fillId="5" borderId="40" xfId="0" applyFont="1" applyFill="1" applyBorder="1" applyAlignment="1">
      <alignment horizontal="center" vertical="top" wrapText="1"/>
    </xf>
    <xf numFmtId="0" fontId="0" fillId="5" borderId="0" xfId="0" applyFont="1" applyFill="1" applyAlignment="1">
      <alignment horizontal="justify" wrapText="1"/>
    </xf>
    <xf numFmtId="0" fontId="0" fillId="5" borderId="85" xfId="0" applyFont="1" applyFill="1" applyBorder="1" applyAlignment="1">
      <alignment horizontal="center"/>
    </xf>
    <xf numFmtId="43" fontId="0" fillId="3" borderId="9" xfId="1" applyFont="1" applyFill="1" applyBorder="1" applyAlignment="1" applyProtection="1">
      <alignment horizontal="right"/>
      <protection locked="0"/>
    </xf>
    <xf numFmtId="43" fontId="0" fillId="5" borderId="38" xfId="1" applyFont="1" applyFill="1" applyBorder="1" applyAlignment="1">
      <alignment horizontal="right"/>
    </xf>
    <xf numFmtId="0" fontId="0" fillId="5" borderId="102" xfId="0" applyFont="1" applyFill="1" applyBorder="1" applyAlignment="1">
      <alignment horizontal="center" vertical="center"/>
    </xf>
    <xf numFmtId="0" fontId="0" fillId="5" borderId="0" xfId="0" applyFont="1" applyFill="1" applyAlignment="1">
      <alignment horizontal="center"/>
    </xf>
    <xf numFmtId="49" fontId="0" fillId="3" borderId="72" xfId="1" applyNumberFormat="1" applyFont="1" applyFill="1" applyBorder="1" applyAlignment="1">
      <alignment horizontal="right"/>
    </xf>
    <xf numFmtId="43" fontId="0" fillId="3" borderId="72" xfId="1" applyFont="1" applyFill="1" applyBorder="1" applyAlignment="1">
      <alignment horizontal="right"/>
    </xf>
    <xf numFmtId="0" fontId="0" fillId="5" borderId="64" xfId="0" applyFont="1" applyFill="1" applyBorder="1" applyAlignment="1">
      <alignment horizontal="center" vertical="top" wrapText="1"/>
    </xf>
    <xf numFmtId="0" fontId="0" fillId="5" borderId="65" xfId="0" applyFont="1" applyFill="1" applyBorder="1" applyAlignment="1">
      <alignment horizontal="justify" wrapText="1"/>
    </xf>
    <xf numFmtId="0" fontId="0" fillId="5" borderId="69" xfId="0" applyFont="1" applyFill="1" applyBorder="1" applyAlignment="1">
      <alignment horizontal="center" vertical="top"/>
    </xf>
    <xf numFmtId="0" fontId="0" fillId="5" borderId="45" xfId="0" applyFont="1" applyFill="1" applyBorder="1" applyAlignment="1">
      <alignment horizontal="justify" wrapText="1"/>
    </xf>
    <xf numFmtId="0" fontId="0" fillId="5" borderId="24" xfId="0" applyFont="1" applyFill="1" applyBorder="1" applyAlignment="1">
      <alignment horizontal="center"/>
    </xf>
    <xf numFmtId="49" fontId="0" fillId="3" borderId="25" xfId="1" applyNumberFormat="1" applyFont="1" applyFill="1" applyBorder="1" applyAlignment="1">
      <alignment horizontal="right"/>
    </xf>
    <xf numFmtId="43" fontId="0" fillId="5" borderId="26" xfId="1" applyFont="1" applyFill="1" applyBorder="1" applyAlignment="1">
      <alignment horizontal="right"/>
    </xf>
    <xf numFmtId="43" fontId="0" fillId="3" borderId="9" xfId="1" applyFont="1" applyFill="1" applyBorder="1" applyAlignment="1">
      <alignment horizontal="right"/>
    </xf>
    <xf numFmtId="0" fontId="0" fillId="5" borderId="70" xfId="0" applyFont="1" applyFill="1" applyBorder="1" applyAlignment="1">
      <alignment horizontal="center"/>
    </xf>
    <xf numFmtId="43" fontId="0" fillId="3" borderId="24" xfId="1" applyFont="1" applyFill="1" applyBorder="1" applyAlignment="1">
      <alignment horizontal="right"/>
    </xf>
    <xf numFmtId="166" fontId="0" fillId="5" borderId="41" xfId="1" applyNumberFormat="1" applyFont="1" applyFill="1" applyBorder="1" applyAlignment="1">
      <alignment horizontal="center"/>
    </xf>
    <xf numFmtId="166" fontId="0" fillId="5" borderId="41" xfId="1" applyNumberFormat="1" applyFont="1" applyFill="1" applyBorder="1" applyAlignment="1">
      <alignment horizontal="center" vertical="center"/>
    </xf>
    <xf numFmtId="0" fontId="0" fillId="3" borderId="0" xfId="0" applyFont="1" applyFill="1" applyAlignment="1">
      <alignment horizontal="left" vertical="center" wrapText="1"/>
    </xf>
    <xf numFmtId="0" fontId="0" fillId="5" borderId="85" xfId="0" applyFont="1" applyFill="1" applyBorder="1" applyAlignment="1">
      <alignment horizontal="center" vertical="center"/>
    </xf>
    <xf numFmtId="43" fontId="0" fillId="5" borderId="38" xfId="1" applyFont="1" applyFill="1" applyBorder="1" applyAlignment="1">
      <alignment horizontal="right" vertical="center"/>
    </xf>
    <xf numFmtId="43" fontId="0" fillId="3" borderId="9" xfId="1" applyFont="1" applyFill="1" applyBorder="1" applyAlignment="1" applyProtection="1">
      <alignment horizontal="right" vertical="center"/>
      <protection locked="0"/>
    </xf>
    <xf numFmtId="166" fontId="0" fillId="5" borderId="41" xfId="1" applyNumberFormat="1" applyFont="1" applyFill="1" applyBorder="1" applyAlignment="1">
      <alignment vertical="center"/>
    </xf>
    <xf numFmtId="166" fontId="0" fillId="5" borderId="41" xfId="1" applyNumberFormat="1" applyFont="1" applyFill="1" applyBorder="1" applyAlignment="1"/>
    <xf numFmtId="0" fontId="0" fillId="5" borderId="0" xfId="0" applyFont="1" applyFill="1" applyAlignment="1">
      <alignment horizontal="justify" vertical="top" wrapText="1"/>
    </xf>
    <xf numFmtId="43" fontId="0" fillId="3" borderId="0" xfId="1" applyFont="1" applyFill="1" applyBorder="1" applyAlignment="1"/>
    <xf numFmtId="1" fontId="24" fillId="4" borderId="41" xfId="0" applyNumberFormat="1" applyFont="1" applyFill="1" applyBorder="1" applyAlignment="1">
      <alignment horizontal="center" vertical="center" wrapText="1"/>
    </xf>
    <xf numFmtId="43" fontId="24" fillId="5" borderId="0" xfId="1" applyFont="1" applyFill="1" applyBorder="1" applyAlignment="1" applyProtection="1">
      <alignment vertical="center"/>
      <protection locked="0"/>
    </xf>
    <xf numFmtId="43" fontId="24" fillId="5" borderId="11" xfId="0" applyNumberFormat="1" applyFont="1" applyFill="1" applyBorder="1" applyAlignment="1">
      <alignment vertical="center"/>
    </xf>
    <xf numFmtId="0" fontId="0" fillId="5" borderId="79" xfId="0" applyFont="1" applyFill="1" applyBorder="1" applyAlignment="1">
      <alignment horizontal="center" vertical="top"/>
    </xf>
    <xf numFmtId="0" fontId="0" fillId="5" borderId="66" xfId="0" applyFont="1" applyFill="1" applyBorder="1" applyAlignment="1">
      <alignment horizontal="left"/>
    </xf>
    <xf numFmtId="0" fontId="0" fillId="5" borderId="65" xfId="0" applyFont="1" applyFill="1" applyBorder="1" applyAlignment="1">
      <alignment horizontal="center"/>
    </xf>
    <xf numFmtId="49" fontId="0" fillId="3" borderId="67" xfId="1" applyNumberFormat="1" applyFont="1" applyFill="1" applyBorder="1" applyAlignment="1">
      <alignment horizontal="right"/>
    </xf>
    <xf numFmtId="0" fontId="0" fillId="5" borderId="69" xfId="0" applyFont="1" applyFill="1" applyBorder="1" applyAlignment="1">
      <alignment horizontal="center" vertical="top" wrapText="1"/>
    </xf>
    <xf numFmtId="0" fontId="0" fillId="5" borderId="85" xfId="0" applyFont="1" applyFill="1" applyBorder="1" applyAlignment="1">
      <alignment horizontal="left"/>
    </xf>
    <xf numFmtId="0" fontId="0" fillId="5" borderId="70" xfId="0" applyFont="1" applyFill="1" applyBorder="1" applyAlignment="1">
      <alignment horizontal="left"/>
    </xf>
    <xf numFmtId="0" fontId="0" fillId="5" borderId="0" xfId="0" applyFont="1" applyFill="1" applyAlignment="1">
      <alignment horizontal="left"/>
    </xf>
    <xf numFmtId="0" fontId="0" fillId="4" borderId="85" xfId="0" applyFont="1" applyFill="1" applyBorder="1" applyAlignment="1">
      <alignment horizontal="center" vertical="center" wrapText="1"/>
    </xf>
    <xf numFmtId="0" fontId="0" fillId="3" borderId="0" xfId="7" applyFont="1" applyFill="1" applyAlignment="1">
      <alignment vertical="top" wrapText="1"/>
    </xf>
    <xf numFmtId="49" fontId="0" fillId="3" borderId="0" xfId="1" applyNumberFormat="1" applyFont="1" applyFill="1" applyBorder="1" applyAlignment="1">
      <alignment horizontal="right"/>
    </xf>
    <xf numFmtId="0" fontId="0" fillId="5" borderId="73" xfId="0" applyFont="1" applyFill="1" applyBorder="1" applyAlignment="1">
      <alignment horizontal="center"/>
    </xf>
    <xf numFmtId="43" fontId="0" fillId="3" borderId="0" xfId="1" applyFont="1" applyFill="1" applyBorder="1" applyAlignment="1">
      <alignment horizontal="right"/>
    </xf>
    <xf numFmtId="0" fontId="0" fillId="5" borderId="79" xfId="0" applyFont="1" applyFill="1" applyBorder="1" applyAlignment="1">
      <alignment horizontal="center" vertical="top" wrapText="1"/>
    </xf>
    <xf numFmtId="0" fontId="0" fillId="4" borderId="45" xfId="0" applyFont="1" applyFill="1" applyBorder="1" applyAlignment="1">
      <alignment horizontal="center" vertical="center"/>
    </xf>
    <xf numFmtId="43" fontId="0" fillId="5" borderId="72" xfId="1" applyFont="1" applyFill="1" applyBorder="1" applyAlignment="1">
      <alignment horizontal="center" vertical="center"/>
    </xf>
    <xf numFmtId="0" fontId="0" fillId="5" borderId="7" xfId="0" applyFont="1" applyFill="1" applyBorder="1" applyAlignment="1">
      <alignment horizontal="justify" wrapText="1"/>
    </xf>
    <xf numFmtId="166" fontId="0" fillId="5" borderId="0" xfId="1" applyNumberFormat="1" applyFont="1" applyFill="1" applyBorder="1" applyAlignment="1">
      <alignment horizontal="center"/>
    </xf>
    <xf numFmtId="49" fontId="0" fillId="5" borderId="72" xfId="1" applyNumberFormat="1" applyFont="1" applyFill="1" applyBorder="1" applyAlignment="1">
      <alignment horizontal="right"/>
    </xf>
    <xf numFmtId="0" fontId="0" fillId="3" borderId="6" xfId="0" applyFont="1" applyFill="1" applyBorder="1"/>
    <xf numFmtId="0" fontId="0" fillId="3" borderId="7" xfId="0" applyFont="1" applyFill="1" applyBorder="1" applyAlignment="1">
      <alignment vertical="top" wrapText="1"/>
    </xf>
    <xf numFmtId="43" fontId="0" fillId="3" borderId="72" xfId="1" applyFont="1" applyFill="1" applyBorder="1"/>
    <xf numFmtId="43" fontId="0" fillId="3" borderId="38" xfId="0" applyNumberFormat="1" applyFont="1" applyFill="1" applyBorder="1"/>
    <xf numFmtId="0" fontId="0" fillId="3" borderId="38" xfId="0" applyFont="1" applyFill="1" applyBorder="1"/>
    <xf numFmtId="0" fontId="26" fillId="0" borderId="0" xfId="8" applyFont="1" applyAlignment="1">
      <alignment horizontal="center"/>
    </xf>
    <xf numFmtId="43" fontId="1" fillId="8" borderId="0" xfId="1" applyFont="1" applyFill="1"/>
    <xf numFmtId="0" fontId="6" fillId="0" borderId="0" xfId="8" applyFont="1" applyAlignment="1">
      <alignment horizontal="center" vertical="center"/>
    </xf>
    <xf numFmtId="0" fontId="6" fillId="0" borderId="0" xfId="8" applyFont="1" applyAlignment="1">
      <alignment horizontal="center"/>
    </xf>
    <xf numFmtId="0" fontId="6" fillId="0" borderId="0" xfId="8" applyFont="1" applyAlignment="1">
      <alignment vertical="top"/>
    </xf>
    <xf numFmtId="0" fontId="6" fillId="0" borderId="0" xfId="8" applyFont="1" applyAlignment="1">
      <alignment horizontal="right" vertical="top"/>
    </xf>
    <xf numFmtId="0" fontId="6" fillId="0" borderId="0" xfId="8" applyFont="1" applyAlignment="1">
      <alignment horizontal="center" vertical="top"/>
    </xf>
    <xf numFmtId="0" fontId="6" fillId="8" borderId="0" xfId="8" applyFont="1" applyFill="1" applyAlignment="1">
      <alignment horizontal="center" vertical="top"/>
    </xf>
    <xf numFmtId="0" fontId="4" fillId="0" borderId="0" xfId="8" applyFont="1" applyAlignment="1">
      <alignment horizontal="left"/>
    </xf>
    <xf numFmtId="0" fontId="27" fillId="0" borderId="0" xfId="8" applyFont="1" applyAlignment="1">
      <alignment horizontal="left" wrapText="1"/>
    </xf>
    <xf numFmtId="0" fontId="27" fillId="0" borderId="0" xfId="8" applyFont="1" applyAlignment="1">
      <alignment horizontal="left"/>
    </xf>
    <xf numFmtId="43" fontId="1" fillId="8" borderId="77" xfId="1" applyFont="1" applyFill="1" applyBorder="1"/>
    <xf numFmtId="0" fontId="6" fillId="0" borderId="0" xfId="8" applyFont="1" applyAlignment="1">
      <alignment horizontal="right"/>
    </xf>
    <xf numFmtId="43" fontId="6" fillId="8" borderId="0" xfId="1" applyFont="1" applyFill="1"/>
    <xf numFmtId="43" fontId="6" fillId="8" borderId="77" xfId="1" applyFont="1" applyFill="1" applyBorder="1"/>
    <xf numFmtId="39" fontId="6" fillId="0" borderId="0" xfId="8" applyNumberFormat="1" applyFont="1" applyProtection="1">
      <protection locked="0"/>
    </xf>
    <xf numFmtId="43" fontId="1" fillId="8" borderId="0" xfId="1" applyFont="1" applyFill="1" applyBorder="1"/>
    <xf numFmtId="0" fontId="1" fillId="0" borderId="0" xfId="0" applyFont="1" applyAlignment="1">
      <alignment horizontal="center" vertical="center"/>
    </xf>
    <xf numFmtId="0" fontId="4" fillId="0" borderId="0" xfId="8" applyFont="1"/>
    <xf numFmtId="43" fontId="1" fillId="8" borderId="0" xfId="1" applyFont="1" applyFill="1" applyBorder="1" applyAlignment="1">
      <alignment wrapText="1"/>
    </xf>
    <xf numFmtId="43" fontId="1" fillId="8" borderId="0" xfId="1" applyFont="1" applyFill="1" applyBorder="1" applyAlignment="1">
      <alignment vertical="center"/>
    </xf>
    <xf numFmtId="39" fontId="6" fillId="0" borderId="0" xfId="8" applyNumberFormat="1" applyFont="1"/>
    <xf numFmtId="43" fontId="6" fillId="8" borderId="0" xfId="1" applyFont="1" applyFill="1" applyBorder="1"/>
    <xf numFmtId="0" fontId="6" fillId="0" borderId="0" xfId="8" applyFont="1"/>
    <xf numFmtId="39" fontId="6" fillId="0" borderId="0" xfId="8" applyNumberFormat="1" applyFont="1" applyAlignment="1">
      <alignment horizontal="right"/>
    </xf>
    <xf numFmtId="0" fontId="28" fillId="0" borderId="108" xfId="8" applyFont="1" applyBorder="1"/>
    <xf numFmtId="0" fontId="6" fillId="0" borderId="109" xfId="8" applyFont="1" applyBorder="1" applyAlignment="1">
      <alignment horizontal="center"/>
    </xf>
    <xf numFmtId="39" fontId="6" fillId="0" borderId="109" xfId="8" applyNumberFormat="1" applyFont="1" applyBorder="1"/>
    <xf numFmtId="164" fontId="6" fillId="8" borderId="110" xfId="1" applyNumberFormat="1" applyFont="1" applyFill="1" applyBorder="1"/>
    <xf numFmtId="43" fontId="1" fillId="0" borderId="0" xfId="1" applyFont="1"/>
    <xf numFmtId="0" fontId="6" fillId="0" borderId="0" xfId="8" applyFont="1" applyAlignment="1">
      <alignment horizontal="left" vertical="center"/>
    </xf>
    <xf numFmtId="0" fontId="1" fillId="0" borderId="0" xfId="0" applyFont="1" applyAlignment="1">
      <alignment horizontal="center"/>
    </xf>
    <xf numFmtId="0" fontId="1" fillId="0" borderId="0" xfId="0" applyFont="1" applyAlignment="1">
      <alignment horizontal="left" vertical="center"/>
    </xf>
    <xf numFmtId="0" fontId="1" fillId="0" borderId="0" xfId="8" applyFont="1" applyAlignment="1">
      <alignment horizontal="left" vertical="center"/>
    </xf>
    <xf numFmtId="0" fontId="1" fillId="0" borderId="0" xfId="8" applyFont="1"/>
    <xf numFmtId="0" fontId="1" fillId="0" borderId="0" xfId="8" applyFont="1" applyAlignment="1">
      <alignment horizontal="center"/>
    </xf>
    <xf numFmtId="39" fontId="1" fillId="0" borderId="0" xfId="8" applyNumberFormat="1" applyFont="1"/>
    <xf numFmtId="0" fontId="1" fillId="0" borderId="0" xfId="8" applyFont="1" applyAlignment="1">
      <alignment horizontal="center" vertical="center"/>
    </xf>
    <xf numFmtId="39" fontId="1" fillId="0" borderId="0" xfId="8" applyNumberFormat="1" applyFont="1" applyProtection="1">
      <protection locked="0"/>
    </xf>
    <xf numFmtId="0" fontId="1" fillId="0" borderId="0" xfId="8" applyFont="1" applyAlignment="1">
      <alignment horizontal="left"/>
    </xf>
    <xf numFmtId="0" fontId="1" fillId="0" borderId="0" xfId="8" quotePrefix="1" applyFont="1" applyAlignment="1">
      <alignment horizontal="center"/>
    </xf>
    <xf numFmtId="0" fontId="2" fillId="0" borderId="58" xfId="0" applyFont="1" applyFill="1" applyBorder="1" applyAlignment="1">
      <alignment horizontal="center"/>
    </xf>
    <xf numFmtId="0" fontId="2" fillId="0" borderId="59" xfId="0" applyFont="1" applyFill="1" applyBorder="1" applyAlignment="1">
      <alignment horizontal="center"/>
    </xf>
    <xf numFmtId="0" fontId="2" fillId="0" borderId="60" xfId="0" applyFont="1" applyFill="1" applyBorder="1" applyAlignment="1">
      <alignment horizontal="center"/>
    </xf>
    <xf numFmtId="43" fontId="2" fillId="0" borderId="61" xfId="1" applyFont="1" applyFill="1" applyBorder="1" applyAlignment="1">
      <alignment horizontal="center"/>
    </xf>
    <xf numFmtId="43" fontId="2" fillId="0" borderId="62" xfId="1" applyFont="1" applyFill="1" applyBorder="1" applyAlignment="1">
      <alignment horizontal="center"/>
    </xf>
    <xf numFmtId="0" fontId="0" fillId="0" borderId="0" xfId="0" applyFont="1" applyFill="1" applyAlignment="1">
      <alignment horizontal="center"/>
    </xf>
    <xf numFmtId="0" fontId="0" fillId="0" borderId="40" xfId="0" applyFont="1" applyFill="1" applyBorder="1" applyAlignment="1">
      <alignment horizontal="center" vertical="top"/>
    </xf>
    <xf numFmtId="0" fontId="0" fillId="0" borderId="63" xfId="0" applyFont="1" applyFill="1" applyBorder="1" applyAlignment="1">
      <alignment horizontal="justify"/>
    </xf>
    <xf numFmtId="0" fontId="0" fillId="0" borderId="41" xfId="0" applyFont="1" applyFill="1" applyBorder="1" applyAlignment="1">
      <alignment horizontal="center"/>
    </xf>
    <xf numFmtId="43" fontId="0" fillId="0" borderId="8" xfId="1" applyFont="1" applyFill="1" applyBorder="1" applyAlignment="1"/>
    <xf numFmtId="43" fontId="0" fillId="0" borderId="11" xfId="1" applyFont="1" applyFill="1" applyBorder="1" applyAlignment="1"/>
    <xf numFmtId="0" fontId="0" fillId="0" borderId="0" xfId="0" applyFont="1" applyFill="1"/>
    <xf numFmtId="0" fontId="4" fillId="0" borderId="63" xfId="0" applyFont="1" applyFill="1" applyBorder="1" applyAlignment="1">
      <alignment horizontal="justify"/>
    </xf>
    <xf numFmtId="43" fontId="0" fillId="0" borderId="0" xfId="1" applyFont="1" applyFill="1" applyBorder="1" applyAlignment="1" applyProtection="1">
      <protection locked="0"/>
    </xf>
    <xf numFmtId="43" fontId="0" fillId="0" borderId="8" xfId="1" applyFont="1" applyFill="1" applyBorder="1" applyAlignment="1" applyProtection="1">
      <protection locked="0"/>
    </xf>
    <xf numFmtId="0" fontId="6" fillId="0" borderId="63" xfId="0" applyFont="1" applyFill="1" applyBorder="1" applyAlignment="1">
      <alignment horizontal="justify"/>
    </xf>
    <xf numFmtId="0" fontId="0" fillId="0" borderId="63" xfId="0" applyFont="1" applyFill="1" applyBorder="1" applyAlignment="1">
      <alignment horizontal="justify" wrapText="1"/>
    </xf>
    <xf numFmtId="0" fontId="5" fillId="0" borderId="63" xfId="0" applyFont="1" applyFill="1" applyBorder="1" applyAlignment="1">
      <alignment horizontal="justify" wrapText="1"/>
    </xf>
    <xf numFmtId="0" fontId="4" fillId="0" borderId="63" xfId="0" applyFont="1" applyFill="1" applyBorder="1" applyAlignment="1">
      <alignment horizontal="justify" wrapText="1"/>
    </xf>
    <xf numFmtId="0" fontId="6" fillId="0" borderId="63" xfId="0" applyFont="1" applyFill="1" applyBorder="1" applyAlignment="1">
      <alignment horizontal="justify" wrapText="1"/>
    </xf>
    <xf numFmtId="43" fontId="0" fillId="0" borderId="8" xfId="1" applyFont="1" applyFill="1" applyBorder="1" applyProtection="1">
      <protection locked="0"/>
    </xf>
    <xf numFmtId="43" fontId="0" fillId="0" borderId="11" xfId="1" applyFont="1" applyFill="1" applyBorder="1"/>
    <xf numFmtId="43" fontId="0" fillId="0" borderId="11" xfId="1"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43" fontId="0" fillId="0" borderId="8" xfId="1" applyFont="1" applyFill="1" applyBorder="1" applyAlignment="1" applyProtection="1">
      <alignment vertical="center"/>
      <protection locked="0"/>
    </xf>
    <xf numFmtId="43" fontId="0" fillId="0" borderId="11" xfId="1" applyFont="1" applyFill="1" applyBorder="1" applyAlignment="1">
      <alignment vertical="center"/>
    </xf>
    <xf numFmtId="3" fontId="0" fillId="0" borderId="0" xfId="0" applyNumberFormat="1" applyFont="1" applyFill="1"/>
    <xf numFmtId="0" fontId="0" fillId="0" borderId="64" xfId="0" applyFont="1" applyFill="1" applyBorder="1" applyAlignment="1">
      <alignment horizontal="center" vertical="top" wrapText="1"/>
    </xf>
    <xf numFmtId="0" fontId="0" fillId="0" borderId="65" xfId="0" applyFont="1" applyFill="1" applyBorder="1" applyAlignment="1">
      <alignment horizontal="justify" wrapText="1"/>
    </xf>
    <xf numFmtId="0" fontId="0" fillId="0" borderId="66" xfId="0" applyFont="1" applyFill="1" applyBorder="1"/>
    <xf numFmtId="0" fontId="0" fillId="0" borderId="65" xfId="0" applyFont="1" applyFill="1" applyBorder="1"/>
    <xf numFmtId="0" fontId="0" fillId="0" borderId="67" xfId="0" applyFont="1" applyFill="1" applyBorder="1"/>
    <xf numFmtId="43" fontId="6" fillId="0" borderId="68" xfId="1" applyFont="1" applyFill="1" applyBorder="1" applyAlignment="1"/>
    <xf numFmtId="0" fontId="0" fillId="0" borderId="69" xfId="0" applyFont="1" applyFill="1" applyBorder="1" applyAlignment="1">
      <alignment horizontal="center" vertical="top" wrapText="1"/>
    </xf>
    <xf numFmtId="0" fontId="0" fillId="0" borderId="0" xfId="0" applyFont="1" applyFill="1" applyAlignment="1">
      <alignment horizontal="justify" wrapText="1"/>
    </xf>
    <xf numFmtId="0" fontId="0" fillId="0" borderId="8" xfId="0" applyFont="1" applyFill="1" applyBorder="1"/>
    <xf numFmtId="0" fontId="0" fillId="0" borderId="70" xfId="0" applyFont="1" applyFill="1" applyBorder="1"/>
    <xf numFmtId="0" fontId="0" fillId="0" borderId="0" xfId="0" applyFont="1" applyFill="1" applyProtection="1">
      <protection locked="0"/>
    </xf>
    <xf numFmtId="43" fontId="6" fillId="0" borderId="11" xfId="1" applyFont="1" applyFill="1" applyBorder="1" applyAlignment="1"/>
    <xf numFmtId="0" fontId="6" fillId="0" borderId="63" xfId="0" applyFont="1" applyFill="1" applyBorder="1" applyAlignment="1">
      <alignment vertical="top" wrapText="1"/>
    </xf>
    <xf numFmtId="43" fontId="0" fillId="0" borderId="8" xfId="1" applyFont="1" applyFill="1" applyBorder="1" applyAlignment="1" applyProtection="1">
      <alignment horizontal="right"/>
      <protection locked="0"/>
    </xf>
    <xf numFmtId="2" fontId="0" fillId="0" borderId="41" xfId="0" applyNumberFormat="1" applyFont="1" applyFill="1" applyBorder="1" applyAlignment="1">
      <alignment horizontal="center"/>
    </xf>
    <xf numFmtId="43" fontId="0" fillId="0" borderId="9" xfId="1" applyFont="1" applyFill="1" applyBorder="1" applyAlignment="1" applyProtection="1">
      <protection locked="0"/>
    </xf>
    <xf numFmtId="43" fontId="0" fillId="0" borderId="38" xfId="1" applyFont="1" applyFill="1" applyBorder="1" applyAlignment="1"/>
    <xf numFmtId="0" fontId="4" fillId="0" borderId="0" xfId="0" applyFont="1" applyFill="1" applyAlignment="1">
      <alignment horizontal="justify" wrapText="1"/>
    </xf>
    <xf numFmtId="0" fontId="5" fillId="0" borderId="0" xfId="0" applyFont="1" applyFill="1" applyAlignment="1">
      <alignment horizontal="justify" vertical="top" wrapText="1"/>
    </xf>
    <xf numFmtId="0" fontId="6"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71" xfId="0" applyFont="1" applyFill="1" applyBorder="1" applyAlignment="1">
      <alignment horizontal="justify" wrapText="1"/>
    </xf>
    <xf numFmtId="43" fontId="0" fillId="0" borderId="0" xfId="1" applyFont="1" applyFill="1" applyBorder="1" applyAlignment="1"/>
    <xf numFmtId="43" fontId="0" fillId="0" borderId="72" xfId="1" applyFont="1" applyFill="1" applyBorder="1" applyAlignment="1"/>
    <xf numFmtId="0" fontId="0" fillId="0" borderId="73" xfId="0" applyFont="1" applyFill="1" applyBorder="1" applyAlignment="1">
      <alignment horizontal="center"/>
    </xf>
    <xf numFmtId="43" fontId="0" fillId="0" borderId="74" xfId="1" applyFont="1" applyFill="1" applyBorder="1" applyAlignment="1"/>
    <xf numFmtId="0" fontId="0" fillId="0" borderId="45" xfId="0" applyFont="1" applyFill="1" applyBorder="1" applyAlignment="1">
      <alignment horizontal="justify" wrapText="1"/>
    </xf>
    <xf numFmtId="0" fontId="0" fillId="0" borderId="45" xfId="0" applyFont="1" applyFill="1" applyBorder="1"/>
    <xf numFmtId="0" fontId="0" fillId="0" borderId="25" xfId="0" applyFont="1" applyFill="1" applyBorder="1"/>
    <xf numFmtId="43" fontId="6" fillId="0" borderId="26" xfId="1" applyFont="1" applyFill="1" applyBorder="1" applyAlignment="1"/>
    <xf numFmtId="1" fontId="0" fillId="0" borderId="41" xfId="0" applyNumberFormat="1" applyFont="1" applyFill="1" applyBorder="1" applyAlignment="1">
      <alignment horizontal="center"/>
    </xf>
    <xf numFmtId="0" fontId="5" fillId="0" borderId="0" xfId="0" applyFont="1" applyFill="1" applyAlignment="1">
      <alignment horizontal="justify" wrapText="1"/>
    </xf>
    <xf numFmtId="0" fontId="6" fillId="0" borderId="0" xfId="0" applyFont="1" applyFill="1" applyAlignment="1">
      <alignment horizontal="justify" wrapText="1"/>
    </xf>
    <xf numFmtId="0" fontId="0" fillId="0" borderId="45" xfId="0" applyFont="1" applyFill="1" applyBorder="1" applyAlignment="1">
      <alignment horizontal="center"/>
    </xf>
    <xf numFmtId="0" fontId="0" fillId="0" borderId="75" xfId="0" applyFont="1" applyFill="1" applyBorder="1" applyAlignment="1">
      <alignment horizontal="center" vertical="top"/>
    </xf>
    <xf numFmtId="0" fontId="0" fillId="0" borderId="73" xfId="0" applyFont="1" applyFill="1" applyBorder="1" applyAlignment="1">
      <alignment horizontal="justify" wrapText="1"/>
    </xf>
    <xf numFmtId="43" fontId="0" fillId="0" borderId="73" xfId="1" applyFont="1" applyFill="1" applyBorder="1" applyAlignment="1"/>
    <xf numFmtId="43" fontId="0" fillId="0" borderId="76" xfId="1" applyFont="1" applyFill="1" applyBorder="1" applyAlignment="1"/>
    <xf numFmtId="0" fontId="0" fillId="0" borderId="12" xfId="0" applyFont="1" applyFill="1" applyBorder="1" applyAlignment="1">
      <alignment horizontal="center" vertical="top" wrapText="1"/>
    </xf>
    <xf numFmtId="0" fontId="0" fillId="0" borderId="77" xfId="0" applyFont="1" applyFill="1" applyBorder="1" applyAlignment="1">
      <alignment horizontal="justify" wrapText="1"/>
    </xf>
    <xf numFmtId="43" fontId="6" fillId="0" borderId="16" xfId="1" applyFont="1" applyFill="1" applyBorder="1" applyAlignment="1"/>
    <xf numFmtId="0" fontId="0" fillId="0" borderId="78" xfId="0" applyFont="1" applyFill="1" applyBorder="1" applyAlignment="1">
      <alignment horizontal="justify" wrapText="1"/>
    </xf>
    <xf numFmtId="0" fontId="0" fillId="0" borderId="24" xfId="0" applyFont="1" applyFill="1" applyBorder="1" applyProtection="1">
      <protection locked="0"/>
    </xf>
    <xf numFmtId="0" fontId="0" fillId="0" borderId="79" xfId="0" applyFont="1" applyFill="1" applyBorder="1" applyAlignment="1">
      <alignment horizontal="center" vertical="top" wrapText="1"/>
    </xf>
    <xf numFmtId="43" fontId="0" fillId="0" borderId="8" xfId="1" applyFont="1" applyFill="1" applyBorder="1" applyAlignment="1">
      <alignment horizontal="right"/>
    </xf>
    <xf numFmtId="43" fontId="0" fillId="0" borderId="8" xfId="1" applyFont="1" applyFill="1" applyBorder="1" applyAlignment="1" applyProtection="1">
      <alignment horizontal="right" vertical="center"/>
      <protection locked="0"/>
    </xf>
    <xf numFmtId="0" fontId="0" fillId="0" borderId="8" xfId="0" applyFont="1" applyFill="1" applyBorder="1" applyAlignment="1">
      <alignment horizontal="center"/>
    </xf>
    <xf numFmtId="43" fontId="0" fillId="0" borderId="0" xfId="1" applyFont="1" applyFill="1" applyBorder="1" applyAlignment="1" applyProtection="1">
      <alignment horizontal="right"/>
      <protection locked="0"/>
    </xf>
    <xf numFmtId="0" fontId="0" fillId="0" borderId="40" xfId="0" applyFont="1" applyFill="1" applyBorder="1" applyAlignment="1">
      <alignment horizontal="center" vertical="top" wrapText="1"/>
    </xf>
    <xf numFmtId="0" fontId="5" fillId="0" borderId="0" xfId="0" applyFont="1" applyFill="1" applyAlignment="1">
      <alignment horizontal="left" vertical="top" wrapText="1"/>
    </xf>
    <xf numFmtId="0" fontId="0" fillId="0" borderId="63" xfId="0" applyFont="1" applyFill="1" applyBorder="1" applyAlignment="1">
      <alignment horizontal="justify" vertical="top" wrapText="1"/>
    </xf>
    <xf numFmtId="0" fontId="0" fillId="0" borderId="8" xfId="0" applyFont="1" applyFill="1" applyBorder="1" applyAlignment="1">
      <alignment horizontal="center" vertical="center"/>
    </xf>
    <xf numFmtId="43" fontId="0" fillId="0" borderId="0" xfId="0" applyNumberFormat="1" applyFont="1" applyFill="1"/>
    <xf numFmtId="0" fontId="4" fillId="0" borderId="63" xfId="0" applyFont="1" applyFill="1" applyBorder="1" applyAlignment="1">
      <alignment horizontal="justify" vertical="top" wrapText="1"/>
    </xf>
    <xf numFmtId="0" fontId="0" fillId="0" borderId="40" xfId="0" applyFont="1" applyFill="1" applyBorder="1" applyAlignment="1">
      <alignment horizontal="center" vertical="center" wrapText="1"/>
    </xf>
    <xf numFmtId="0" fontId="0" fillId="0" borderId="24" xfId="0" applyFont="1" applyFill="1" applyBorder="1"/>
    <xf numFmtId="4" fontId="0" fillId="0" borderId="41" xfId="0" applyNumberFormat="1" applyFont="1" applyFill="1" applyBorder="1" applyAlignment="1">
      <alignment horizontal="center"/>
    </xf>
    <xf numFmtId="43" fontId="0" fillId="0" borderId="11" xfId="1" applyFont="1" applyFill="1" applyBorder="1" applyAlignment="1">
      <alignment horizontal="right" vertical="center"/>
    </xf>
    <xf numFmtId="0" fontId="5" fillId="0" borderId="63" xfId="0" applyFont="1" applyFill="1" applyBorder="1" applyAlignment="1">
      <alignment horizontal="justify" vertical="top" wrapText="1"/>
    </xf>
    <xf numFmtId="0" fontId="4" fillId="0" borderId="0" xfId="0" applyFont="1" applyFill="1" applyAlignment="1">
      <alignment horizontal="justify" vertical="top" wrapText="1"/>
    </xf>
    <xf numFmtId="43" fontId="0" fillId="0" borderId="11" xfId="1" applyFont="1" applyFill="1" applyBorder="1" applyAlignment="1">
      <alignment horizontal="right"/>
    </xf>
    <xf numFmtId="0" fontId="0" fillId="0" borderId="63" xfId="0" applyFont="1" applyFill="1" applyBorder="1" applyAlignment="1">
      <alignment vertical="top" wrapText="1"/>
    </xf>
    <xf numFmtId="2" fontId="0" fillId="0" borderId="41" xfId="0" applyNumberFormat="1" applyFont="1" applyFill="1" applyBorder="1" applyAlignment="1">
      <alignment horizontal="center" vertical="center"/>
    </xf>
    <xf numFmtId="0" fontId="6" fillId="0" borderId="63" xfId="0" applyFont="1" applyFill="1" applyBorder="1" applyAlignment="1">
      <alignment horizontal="justify" vertical="top" wrapText="1"/>
    </xf>
    <xf numFmtId="0" fontId="0" fillId="0" borderId="80" xfId="0" applyFont="1" applyFill="1" applyBorder="1" applyAlignment="1">
      <alignment horizontal="justify" wrapText="1"/>
    </xf>
    <xf numFmtId="0" fontId="0" fillId="0" borderId="63" xfId="0" applyFont="1" applyFill="1" applyBorder="1" applyAlignment="1">
      <alignment horizontal="center"/>
    </xf>
    <xf numFmtId="43" fontId="0" fillId="0" borderId="0" xfId="1" applyFont="1" applyFill="1" applyBorder="1" applyAlignment="1">
      <alignment horizontal="right"/>
    </xf>
    <xf numFmtId="0" fontId="0" fillId="0" borderId="63" xfId="0" applyFont="1" applyFill="1" applyBorder="1" applyAlignment="1">
      <alignment horizontal="justify" vertical="center" wrapText="1"/>
    </xf>
    <xf numFmtId="1" fontId="0" fillId="0" borderId="41" xfId="0" applyNumberFormat="1" applyFont="1" applyFill="1" applyBorder="1" applyAlignment="1">
      <alignment horizontal="center" vertical="center"/>
    </xf>
    <xf numFmtId="0" fontId="0" fillId="0" borderId="0" xfId="0" applyFont="1" applyFill="1" applyAlignment="1">
      <alignment vertical="center"/>
    </xf>
    <xf numFmtId="0" fontId="0" fillId="0" borderId="41" xfId="0" applyFont="1" applyFill="1" applyBorder="1"/>
    <xf numFmtId="43" fontId="0" fillId="0" borderId="8" xfId="2" applyFont="1" applyFill="1" applyBorder="1" applyAlignment="1" applyProtection="1">
      <alignment vertical="center"/>
      <protection locked="0"/>
    </xf>
    <xf numFmtId="43" fontId="0" fillId="0" borderId="11" xfId="2" applyFont="1" applyFill="1" applyBorder="1" applyAlignment="1">
      <alignment vertical="center"/>
    </xf>
    <xf numFmtId="43" fontId="0" fillId="0" borderId="0" xfId="2" applyFont="1" applyFill="1" applyBorder="1" applyAlignment="1">
      <alignment horizontal="center" vertical="center"/>
    </xf>
    <xf numFmtId="43" fontId="0" fillId="0" borderId="11" xfId="2" applyFont="1" applyFill="1" applyBorder="1" applyAlignment="1"/>
    <xf numFmtId="0" fontId="0" fillId="0" borderId="40" xfId="3" applyFont="1" applyFill="1" applyBorder="1" applyAlignment="1">
      <alignment horizontal="center" vertical="top"/>
    </xf>
    <xf numFmtId="0" fontId="0" fillId="0" borderId="41" xfId="3" applyFont="1" applyFill="1" applyBorder="1" applyAlignment="1">
      <alignment horizontal="center"/>
    </xf>
    <xf numFmtId="0" fontId="0" fillId="0" borderId="41" xfId="3" applyFont="1" applyFill="1" applyBorder="1"/>
    <xf numFmtId="0" fontId="0" fillId="0" borderId="0" xfId="3" applyFont="1" applyFill="1" applyAlignment="1">
      <alignment vertical="center"/>
    </xf>
    <xf numFmtId="0" fontId="0" fillId="0" borderId="0" xfId="3" applyFont="1" applyFill="1"/>
    <xf numFmtId="0" fontId="0" fillId="0" borderId="41" xfId="0" applyFont="1" applyFill="1" applyBorder="1" applyAlignment="1">
      <alignment vertical="center"/>
    </xf>
    <xf numFmtId="43" fontId="0" fillId="0" borderId="8" xfId="2" applyFont="1" applyFill="1" applyBorder="1" applyAlignment="1" applyProtection="1">
      <alignment horizontal="right" vertical="center"/>
      <protection locked="0"/>
    </xf>
    <xf numFmtId="16" fontId="0" fillId="0" borderId="0" xfId="0" applyNumberFormat="1" applyFont="1" applyFill="1" applyAlignment="1">
      <alignment horizontal="center"/>
    </xf>
    <xf numFmtId="16" fontId="0" fillId="0" borderId="73" xfId="0" applyNumberFormat="1" applyFont="1" applyFill="1" applyBorder="1" applyAlignment="1">
      <alignment horizontal="center"/>
    </xf>
    <xf numFmtId="0" fontId="5" fillId="0" borderId="80" xfId="0" applyFont="1" applyFill="1" applyBorder="1" applyAlignment="1">
      <alignment horizontal="justify" wrapText="1"/>
    </xf>
    <xf numFmtId="40" fontId="0" fillId="0" borderId="0" xfId="2" applyNumberFormat="1" applyFont="1" applyFill="1" applyAlignment="1">
      <alignment horizontal="right" vertical="top"/>
    </xf>
    <xf numFmtId="0" fontId="0" fillId="0" borderId="0" xfId="0" applyFont="1" applyFill="1" applyAlignment="1">
      <alignment horizontal="left" vertical="center" wrapText="1"/>
    </xf>
    <xf numFmtId="43" fontId="0" fillId="0" borderId="8" xfId="1" applyFont="1" applyFill="1" applyBorder="1" applyAlignment="1" applyProtection="1">
      <alignment horizontal="center" vertical="center"/>
      <protection locked="0"/>
    </xf>
    <xf numFmtId="165" fontId="0" fillId="0" borderId="40" xfId="0" applyNumberFormat="1" applyFont="1" applyFill="1" applyBorder="1" applyAlignment="1">
      <alignment horizontal="center" vertical="top"/>
    </xf>
    <xf numFmtId="1" fontId="0" fillId="0" borderId="41" xfId="0" applyNumberFormat="1" applyFont="1" applyFill="1" applyBorder="1" applyAlignment="1">
      <alignment horizontal="center" wrapText="1"/>
    </xf>
    <xf numFmtId="0" fontId="0" fillId="0" borderId="41" xfId="0" applyFont="1" applyFill="1" applyBorder="1" applyAlignment="1">
      <alignment horizontal="center" wrapText="1"/>
    </xf>
    <xf numFmtId="0" fontId="4" fillId="0" borderId="80" xfId="0" applyFont="1" applyFill="1" applyBorder="1" applyAlignment="1">
      <alignment horizontal="justify" vertical="top" wrapText="1"/>
    </xf>
    <xf numFmtId="1" fontId="0" fillId="0" borderId="41" xfId="4" applyNumberFormat="1" applyFont="1" applyFill="1" applyBorder="1" applyAlignment="1">
      <alignment horizontal="center"/>
    </xf>
    <xf numFmtId="0" fontId="0" fillId="0" borderId="41" xfId="4" applyFont="1" applyFill="1" applyBorder="1" applyAlignment="1">
      <alignment horizontal="center" wrapText="1"/>
    </xf>
    <xf numFmtId="43" fontId="0" fillId="0" borderId="41" xfId="1" applyFont="1" applyFill="1" applyBorder="1" applyAlignment="1" applyProtection="1">
      <protection locked="0"/>
    </xf>
    <xf numFmtId="0" fontId="4" fillId="0" borderId="80" xfId="0" applyFont="1" applyFill="1" applyBorder="1" applyAlignment="1">
      <alignment horizontal="justify" wrapText="1"/>
    </xf>
    <xf numFmtId="4" fontId="0" fillId="0" borderId="11" xfId="0" applyNumberFormat="1" applyFont="1" applyFill="1" applyBorder="1"/>
    <xf numFmtId="0" fontId="0" fillId="0" borderId="67" xfId="0" applyFont="1" applyFill="1" applyBorder="1" applyProtection="1">
      <protection locked="0"/>
    </xf>
    <xf numFmtId="43" fontId="0" fillId="0" borderId="0" xfId="1" applyFont="1" applyFill="1" applyBorder="1" applyAlignment="1" applyProtection="1">
      <alignment vertical="center"/>
      <protection locked="0"/>
    </xf>
    <xf numFmtId="0" fontId="0" fillId="0" borderId="6" xfId="0" applyFont="1" applyFill="1" applyBorder="1" applyAlignment="1">
      <alignment horizontal="center" vertical="center"/>
    </xf>
    <xf numFmtId="165" fontId="0" fillId="0" borderId="40" xfId="0" applyNumberFormat="1" applyFont="1" applyFill="1" applyBorder="1" applyAlignment="1">
      <alignment horizontal="center" vertical="center"/>
    </xf>
    <xf numFmtId="1" fontId="0" fillId="0" borderId="41" xfId="4" applyNumberFormat="1" applyFont="1" applyFill="1" applyBorder="1" applyAlignment="1">
      <alignment horizontal="center" vertical="center"/>
    </xf>
    <xf numFmtId="0" fontId="0" fillId="0" borderId="41" xfId="4" applyFont="1" applyFill="1" applyBorder="1" applyAlignment="1">
      <alignment horizontal="center" vertical="center" wrapText="1"/>
    </xf>
    <xf numFmtId="43" fontId="0" fillId="0" borderId="41" xfId="1" applyFont="1" applyFill="1" applyBorder="1" applyAlignment="1" applyProtection="1">
      <alignment vertical="center"/>
      <protection locked="0"/>
    </xf>
    <xf numFmtId="0" fontId="0" fillId="0" borderId="80" xfId="0" applyFont="1" applyFill="1" applyBorder="1" applyAlignment="1">
      <alignment horizontal="justify" vertical="top" wrapText="1"/>
    </xf>
    <xf numFmtId="43" fontId="0" fillId="0" borderId="8" xfId="1" applyFont="1" applyFill="1" applyBorder="1" applyAlignment="1">
      <alignment vertical="center"/>
    </xf>
    <xf numFmtId="165" fontId="0" fillId="0" borderId="69" xfId="0" applyNumberFormat="1" applyFont="1" applyFill="1" applyBorder="1" applyAlignment="1">
      <alignment horizontal="center" vertical="top"/>
    </xf>
    <xf numFmtId="43" fontId="0" fillId="0" borderId="81" xfId="1" applyFont="1" applyFill="1" applyBorder="1" applyAlignment="1"/>
    <xf numFmtId="4" fontId="6" fillId="0" borderId="26" xfId="0" applyNumberFormat="1" applyFont="1" applyFill="1" applyBorder="1"/>
    <xf numFmtId="0" fontId="6" fillId="0" borderId="40" xfId="0" applyFont="1" applyFill="1" applyBorder="1" applyAlignment="1">
      <alignment horizontal="center" vertical="top"/>
    </xf>
    <xf numFmtId="0" fontId="6" fillId="0" borderId="41" xfId="0" applyFont="1" applyFill="1" applyBorder="1" applyAlignment="1">
      <alignment horizontal="center"/>
    </xf>
    <xf numFmtId="43" fontId="6" fillId="0" borderId="8" xfId="1" applyFont="1" applyFill="1" applyBorder="1" applyAlignment="1"/>
    <xf numFmtId="0" fontId="5" fillId="0" borderId="0" xfId="5" applyFont="1" applyFill="1" applyAlignment="1">
      <alignment horizontal="justify" vertical="top" wrapText="1"/>
    </xf>
    <xf numFmtId="43" fontId="0" fillId="0" borderId="11" xfId="0" applyNumberFormat="1" applyFont="1" applyFill="1" applyBorder="1"/>
    <xf numFmtId="0" fontId="0" fillId="0" borderId="0" xfId="5" applyFont="1" applyFill="1" applyAlignment="1">
      <alignment horizontal="justify" vertical="top" wrapText="1"/>
    </xf>
    <xf numFmtId="0" fontId="4" fillId="0" borderId="0" xfId="5" applyFont="1" applyFill="1" applyAlignment="1">
      <alignment horizontal="justify" vertical="top" wrapText="1"/>
    </xf>
    <xf numFmtId="0" fontId="6" fillId="0" borderId="0" xfId="5" applyFont="1" applyFill="1" applyAlignment="1">
      <alignment horizontal="justify" vertical="top" wrapText="1"/>
    </xf>
    <xf numFmtId="0" fontId="0" fillId="0" borderId="41" xfId="0" applyFont="1" applyFill="1" applyBorder="1" applyAlignment="1">
      <alignment horizontal="center" vertical="center" wrapText="1"/>
    </xf>
    <xf numFmtId="0" fontId="0" fillId="0" borderId="6" xfId="0" applyFont="1" applyFill="1" applyBorder="1" applyAlignment="1">
      <alignment horizontal="center" vertical="top"/>
    </xf>
    <xf numFmtId="16" fontId="0" fillId="0" borderId="82" xfId="0" applyNumberFormat="1" applyFont="1" applyFill="1" applyBorder="1" applyAlignment="1">
      <alignment horizontal="center"/>
    </xf>
    <xf numFmtId="43" fontId="0" fillId="0" borderId="83" xfId="1" applyFont="1" applyFill="1" applyBorder="1" applyAlignment="1" applyProtection="1">
      <protection locked="0"/>
    </xf>
    <xf numFmtId="0" fontId="0" fillId="0" borderId="41" xfId="5" applyFont="1" applyFill="1" applyBorder="1" applyAlignment="1">
      <alignment horizontal="center" vertical="center"/>
    </xf>
    <xf numFmtId="0" fontId="0" fillId="0" borderId="0" xfId="0" applyFont="1" applyFill="1" applyAlignment="1">
      <alignment horizontal="center" vertical="center" wrapText="1"/>
    </xf>
    <xf numFmtId="0" fontId="5" fillId="0" borderId="0" xfId="0" applyFont="1" applyFill="1" applyAlignment="1">
      <alignment horizontal="justify"/>
    </xf>
    <xf numFmtId="0" fontId="6" fillId="0" borderId="0" xfId="0" applyFont="1" applyFill="1" applyAlignment="1">
      <alignment horizontal="justify"/>
    </xf>
    <xf numFmtId="0" fontId="4" fillId="0" borderId="84" xfId="0" applyFont="1" applyFill="1" applyBorder="1" applyAlignment="1">
      <alignment horizontal="justify" vertical="top" wrapText="1"/>
    </xf>
    <xf numFmtId="43" fontId="0" fillId="0" borderId="85" xfId="1" applyFont="1" applyFill="1" applyBorder="1" applyAlignment="1" applyProtection="1">
      <protection locked="0"/>
    </xf>
    <xf numFmtId="43" fontId="0" fillId="0" borderId="11" xfId="4" applyNumberFormat="1" applyFont="1" applyFill="1" applyBorder="1" applyAlignment="1">
      <alignment vertical="center"/>
    </xf>
    <xf numFmtId="1" fontId="0" fillId="0" borderId="41" xfId="0" applyNumberFormat="1" applyFont="1" applyFill="1" applyBorder="1" applyAlignment="1">
      <alignment horizontal="center" vertical="center" wrapText="1"/>
    </xf>
    <xf numFmtId="43" fontId="0" fillId="0" borderId="85" xfId="2" applyFont="1" applyFill="1" applyBorder="1" applyAlignment="1" applyProtection="1">
      <alignment vertical="center"/>
      <protection locked="0"/>
    </xf>
    <xf numFmtId="43" fontId="0" fillId="0" borderId="85" xfId="2" applyFont="1" applyFill="1" applyBorder="1" applyAlignment="1">
      <alignment vertical="center"/>
    </xf>
    <xf numFmtId="0" fontId="0" fillId="0" borderId="84" xfId="0" applyFont="1" applyFill="1" applyBorder="1" applyAlignment="1">
      <alignment horizontal="justify" vertical="top" wrapText="1"/>
    </xf>
    <xf numFmtId="43" fontId="0" fillId="0" borderId="11" xfId="0" applyNumberFormat="1" applyFont="1" applyFill="1" applyBorder="1" applyAlignment="1">
      <alignment vertical="center"/>
    </xf>
    <xf numFmtId="43" fontId="0" fillId="0" borderId="0" xfId="1" applyFont="1" applyFill="1" applyBorder="1" applyAlignment="1">
      <alignment horizontal="center" vertical="center"/>
    </xf>
    <xf numFmtId="0" fontId="0" fillId="0" borderId="0" xfId="0" applyFont="1" applyFill="1" applyAlignment="1">
      <alignment horizontal="justify" vertical="center" wrapText="1"/>
    </xf>
    <xf numFmtId="0" fontId="0" fillId="0" borderId="84" xfId="0" applyFont="1" applyFill="1" applyBorder="1" applyAlignment="1">
      <alignment vertical="center" wrapText="1"/>
    </xf>
    <xf numFmtId="0" fontId="0" fillId="0" borderId="0" xfId="0" applyFont="1" applyFill="1" applyAlignment="1">
      <alignment vertical="center" wrapText="1"/>
    </xf>
    <xf numFmtId="43" fontId="0" fillId="0" borderId="0" xfId="1" applyFont="1" applyFill="1" applyBorder="1" applyAlignment="1">
      <alignment vertical="center"/>
    </xf>
    <xf numFmtId="0" fontId="4" fillId="0" borderId="0" xfId="0" applyFont="1" applyFill="1" applyAlignment="1">
      <alignment horizontal="justify" vertical="top"/>
    </xf>
    <xf numFmtId="0" fontId="0" fillId="0" borderId="0" xfId="0" applyFont="1" applyFill="1" applyAlignment="1">
      <alignment horizontal="justify" vertical="top"/>
    </xf>
    <xf numFmtId="0" fontId="5" fillId="0" borderId="0" xfId="0" applyFont="1" applyFill="1" applyAlignment="1">
      <alignment horizontal="justify" vertical="top"/>
    </xf>
    <xf numFmtId="43" fontId="0" fillId="0" borderId="85" xfId="2" applyFont="1" applyFill="1" applyBorder="1" applyAlignment="1"/>
    <xf numFmtId="165" fontId="0" fillId="0" borderId="86" xfId="0" applyNumberFormat="1" applyFont="1" applyFill="1" applyBorder="1" applyAlignment="1">
      <alignment horizontal="center" vertical="top"/>
    </xf>
    <xf numFmtId="0" fontId="5" fillId="0" borderId="0" xfId="0" applyFont="1" applyFill="1" applyAlignment="1">
      <alignment horizontal="justify" vertical="center" wrapText="1"/>
    </xf>
    <xf numFmtId="43" fontId="0" fillId="0" borderId="85" xfId="2" applyFont="1" applyFill="1" applyBorder="1" applyAlignment="1" applyProtection="1">
      <protection locked="0"/>
    </xf>
    <xf numFmtId="0" fontId="0" fillId="0" borderId="0" xfId="0" applyFont="1" applyFill="1" applyAlignment="1">
      <alignment horizontal="justify"/>
    </xf>
    <xf numFmtId="0" fontId="6" fillId="0" borderId="87" xfId="0" applyFont="1" applyFill="1" applyBorder="1" applyAlignment="1">
      <alignment horizontal="left" vertical="center" wrapText="1"/>
    </xf>
    <xf numFmtId="0" fontId="6" fillId="0" borderId="87" xfId="0" applyFont="1" applyFill="1" applyBorder="1" applyAlignment="1">
      <alignment vertical="center"/>
    </xf>
    <xf numFmtId="0" fontId="0" fillId="0" borderId="87" xfId="0" applyFont="1" applyFill="1" applyBorder="1" applyAlignment="1">
      <alignment horizontal="justify" vertical="center"/>
    </xf>
    <xf numFmtId="0" fontId="6" fillId="0" borderId="0" xfId="0" applyFont="1" applyFill="1" applyAlignment="1">
      <alignment vertical="center" wrapText="1"/>
    </xf>
    <xf numFmtId="43" fontId="0" fillId="0" borderId="80" xfId="1" applyFont="1" applyFill="1" applyBorder="1" applyAlignment="1">
      <alignment vertical="center"/>
    </xf>
    <xf numFmtId="43" fontId="0" fillId="0" borderId="85" xfId="1" applyFont="1" applyFill="1" applyBorder="1" applyAlignment="1">
      <alignment horizontal="right" vertical="center"/>
    </xf>
    <xf numFmtId="165" fontId="0" fillId="0" borderId="79" xfId="0" applyNumberFormat="1" applyFont="1" applyFill="1" applyBorder="1" applyAlignment="1">
      <alignment horizontal="center" vertical="top"/>
    </xf>
    <xf numFmtId="43" fontId="6" fillId="0" borderId="68" xfId="1" applyFont="1" applyFill="1" applyBorder="1" applyAlignment="1">
      <alignment vertical="center"/>
    </xf>
    <xf numFmtId="0" fontId="0" fillId="0" borderId="45" xfId="0" applyFont="1" applyFill="1" applyBorder="1" applyAlignment="1">
      <alignment horizontal="right"/>
    </xf>
    <xf numFmtId="43" fontId="0" fillId="0" borderId="45" xfId="1" applyFont="1" applyFill="1" applyBorder="1" applyAlignment="1">
      <alignment horizontal="right" vertical="center"/>
    </xf>
    <xf numFmtId="43" fontId="6" fillId="0" borderId="26" xfId="1" applyFont="1" applyFill="1" applyBorder="1" applyAlignment="1">
      <alignment vertical="center"/>
    </xf>
    <xf numFmtId="43" fontId="0" fillId="0" borderId="0" xfId="1" applyFont="1" applyFill="1" applyBorder="1" applyAlignment="1">
      <alignment horizontal="right" vertical="center"/>
    </xf>
    <xf numFmtId="1" fontId="0" fillId="0" borderId="0" xfId="0" applyNumberFormat="1" applyFont="1" applyFill="1" applyAlignment="1">
      <alignment horizontal="center" vertical="center" wrapText="1"/>
    </xf>
    <xf numFmtId="0" fontId="0" fillId="0" borderId="88" xfId="0" applyFont="1" applyFill="1" applyBorder="1" applyAlignment="1">
      <alignment horizontal="justify" wrapText="1"/>
    </xf>
    <xf numFmtId="43" fontId="6" fillId="0" borderId="68" xfId="0" applyNumberFormat="1" applyFont="1" applyFill="1" applyBorder="1"/>
    <xf numFmtId="0" fontId="0" fillId="0" borderId="89" xfId="0" applyFont="1" applyFill="1" applyBorder="1" applyAlignment="1">
      <alignment horizontal="justify" wrapText="1"/>
    </xf>
    <xf numFmtId="1" fontId="0" fillId="0" borderId="24" xfId="0" applyNumberFormat="1" applyFont="1" applyFill="1" applyBorder="1" applyAlignment="1">
      <alignment horizontal="center" wrapText="1"/>
    </xf>
    <xf numFmtId="0" fontId="0" fillId="0" borderId="45" xfId="0" applyFont="1" applyFill="1" applyBorder="1" applyProtection="1">
      <protection locked="0"/>
    </xf>
    <xf numFmtId="43" fontId="6" fillId="0" borderId="26" xfId="0" applyNumberFormat="1" applyFont="1" applyFill="1" applyBorder="1"/>
    <xf numFmtId="0" fontId="0" fillId="0" borderId="63" xfId="0" applyFont="1" applyFill="1" applyBorder="1" applyAlignment="1">
      <alignment vertical="distributed" wrapText="1"/>
    </xf>
    <xf numFmtId="43" fontId="0" fillId="0" borderId="85" xfId="1" applyFont="1" applyFill="1" applyBorder="1" applyAlignment="1"/>
    <xf numFmtId="43" fontId="0" fillId="0" borderId="0" xfId="1" applyFont="1" applyFill="1" applyAlignment="1">
      <alignment horizontal="justify" vertical="top" wrapText="1"/>
    </xf>
    <xf numFmtId="43" fontId="5" fillId="0" borderId="0" xfId="1" applyFont="1" applyFill="1" applyAlignment="1">
      <alignment horizontal="justify" vertical="top" wrapText="1"/>
    </xf>
    <xf numFmtId="0" fontId="12" fillId="0" borderId="0" xfId="0" applyFont="1" applyFill="1" applyAlignment="1">
      <alignment horizontal="justify" wrapText="1"/>
    </xf>
    <xf numFmtId="43" fontId="0" fillId="0" borderId="85" xfId="1" applyFont="1" applyFill="1" applyBorder="1" applyAlignment="1" applyProtection="1">
      <alignment horizontal="right" vertical="center"/>
      <protection locked="0"/>
    </xf>
    <xf numFmtId="165" fontId="5" fillId="0" borderId="75" xfId="0" applyNumberFormat="1" applyFont="1" applyFill="1" applyBorder="1" applyAlignment="1">
      <alignment horizontal="center" vertical="top"/>
    </xf>
    <xf numFmtId="0" fontId="5" fillId="0" borderId="90" xfId="0" applyFont="1" applyFill="1" applyBorder="1" applyAlignment="1">
      <alignment horizontal="justify" wrapText="1"/>
    </xf>
    <xf numFmtId="1" fontId="5" fillId="0" borderId="73" xfId="4" applyNumberFormat="1" applyFont="1" applyFill="1" applyBorder="1" applyAlignment="1">
      <alignment horizontal="center"/>
    </xf>
    <xf numFmtId="0" fontId="5" fillId="0" borderId="82" xfId="4" applyFont="1" applyFill="1" applyBorder="1" applyAlignment="1">
      <alignment horizontal="center" wrapText="1"/>
    </xf>
    <xf numFmtId="43" fontId="5" fillId="0" borderId="73" xfId="1" applyFont="1" applyFill="1" applyBorder="1" applyAlignment="1" applyProtection="1">
      <protection locked="0"/>
    </xf>
    <xf numFmtId="43" fontId="5" fillId="0" borderId="76" xfId="1" applyFont="1" applyFill="1" applyBorder="1" applyAlignment="1"/>
    <xf numFmtId="0" fontId="0" fillId="0" borderId="13" xfId="0" applyFont="1" applyFill="1" applyBorder="1" applyAlignment="1">
      <alignment horizontal="justify" wrapText="1"/>
    </xf>
    <xf numFmtId="0" fontId="0" fillId="0" borderId="85" xfId="0" applyFont="1" applyFill="1" applyBorder="1"/>
    <xf numFmtId="1" fontId="5" fillId="0" borderId="41" xfId="4" applyNumberFormat="1" applyFont="1" applyFill="1" applyBorder="1" applyAlignment="1">
      <alignment horizontal="center"/>
    </xf>
    <xf numFmtId="0" fontId="5" fillId="0" borderId="41" xfId="4" applyFont="1" applyFill="1" applyBorder="1" applyAlignment="1">
      <alignment horizontal="center" wrapText="1"/>
    </xf>
    <xf numFmtId="43" fontId="5" fillId="0" borderId="0" xfId="1" applyFont="1" applyFill="1" applyBorder="1" applyAlignment="1" applyProtection="1">
      <protection locked="0"/>
    </xf>
    <xf numFmtId="43" fontId="5" fillId="0" borderId="11" xfId="1" applyFont="1" applyFill="1" applyBorder="1" applyAlignment="1"/>
    <xf numFmtId="0" fontId="0" fillId="0" borderId="0" xfId="0" applyFont="1" applyFill="1" applyAlignment="1">
      <alignment vertical="top" wrapText="1"/>
    </xf>
    <xf numFmtId="43" fontId="0" fillId="0" borderId="85" xfId="1" applyFont="1" applyFill="1" applyBorder="1" applyAlignment="1" applyProtection="1">
      <alignment horizontal="right"/>
      <protection locked="0"/>
    </xf>
    <xf numFmtId="43" fontId="0" fillId="0" borderId="85" xfId="1" applyFont="1" applyFill="1" applyBorder="1" applyAlignment="1">
      <alignment horizontal="right"/>
    </xf>
    <xf numFmtId="43" fontId="4" fillId="0" borderId="0" xfId="1" applyFont="1" applyFill="1" applyBorder="1" applyAlignment="1">
      <alignment vertical="top" wrapText="1"/>
    </xf>
    <xf numFmtId="43" fontId="0" fillId="0" borderId="0" xfId="1" applyFont="1" applyFill="1" applyBorder="1" applyAlignment="1">
      <alignment vertical="top" wrapText="1"/>
    </xf>
    <xf numFmtId="43" fontId="0" fillId="0" borderId="85" xfId="1" applyFont="1" applyFill="1" applyBorder="1" applyAlignment="1" applyProtection="1">
      <alignment horizontal="center" vertical="center"/>
      <protection locked="0"/>
    </xf>
    <xf numFmtId="0" fontId="12" fillId="0" borderId="41" xfId="0" applyFont="1" applyFill="1" applyBorder="1" applyAlignment="1">
      <alignment horizontal="center" vertical="center"/>
    </xf>
    <xf numFmtId="0" fontId="15" fillId="0" borderId="41" xfId="0" applyFont="1" applyFill="1" applyBorder="1" applyAlignment="1">
      <alignment horizontal="center" vertical="center"/>
    </xf>
    <xf numFmtId="0" fontId="0" fillId="0" borderId="0" xfId="3" applyFont="1" applyFill="1" applyAlignment="1">
      <alignment vertical="center" wrapText="1"/>
    </xf>
    <xf numFmtId="0" fontId="12" fillId="0" borderId="41" xfId="0" applyFont="1" applyFill="1" applyBorder="1" applyAlignment="1">
      <alignment horizontal="center" vertical="center" wrapText="1"/>
    </xf>
    <xf numFmtId="0" fontId="0" fillId="0" borderId="63" xfId="0" applyFont="1" applyFill="1" applyBorder="1" applyAlignment="1">
      <alignment horizontal="left" vertical="center" wrapText="1"/>
    </xf>
    <xf numFmtId="0" fontId="5" fillId="0" borderId="73" xfId="0" applyFont="1" applyFill="1" applyBorder="1" applyAlignment="1">
      <alignment horizontal="justify" wrapText="1"/>
    </xf>
    <xf numFmtId="1" fontId="5" fillId="0" borderId="82" xfId="4" applyNumberFormat="1" applyFont="1" applyFill="1" applyBorder="1" applyAlignment="1">
      <alignment horizontal="center"/>
    </xf>
    <xf numFmtId="43" fontId="5" fillId="0" borderId="73" xfId="1" applyFont="1" applyFill="1" applyBorder="1" applyAlignment="1"/>
    <xf numFmtId="0" fontId="0" fillId="0" borderId="90" xfId="0" applyFont="1" applyFill="1" applyBorder="1" applyAlignment="1">
      <alignment horizontal="justify" wrapText="1"/>
    </xf>
    <xf numFmtId="0" fontId="0" fillId="0" borderId="82" xfId="0" applyFont="1" applyFill="1" applyBorder="1" applyAlignment="1">
      <alignment horizontal="center" vertical="center"/>
    </xf>
    <xf numFmtId="43" fontId="0" fillId="0" borderId="91" xfId="1" applyFont="1" applyFill="1" applyBorder="1" applyAlignment="1" applyProtection="1">
      <alignment vertical="center"/>
      <protection locked="0"/>
    </xf>
    <xf numFmtId="43" fontId="0" fillId="0" borderId="76" xfId="1" applyFont="1" applyFill="1" applyBorder="1" applyAlignment="1">
      <alignment vertical="center"/>
    </xf>
    <xf numFmtId="0" fontId="6" fillId="0" borderId="41" xfId="0" applyFont="1" applyFill="1" applyBorder="1" applyAlignment="1">
      <alignment vertical="justify"/>
    </xf>
    <xf numFmtId="0" fontId="0" fillId="0" borderId="41"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0" fillId="0" borderId="73" xfId="5" applyFont="1" applyFill="1" applyBorder="1" applyAlignment="1">
      <alignment horizontal="center" vertical="center"/>
    </xf>
    <xf numFmtId="0" fontId="0" fillId="0" borderId="73" xfId="0" applyFont="1" applyFill="1" applyBorder="1" applyAlignment="1">
      <alignment horizontal="center" vertical="center" wrapText="1"/>
    </xf>
    <xf numFmtId="1" fontId="0" fillId="0" borderId="66" xfId="0" applyNumberFormat="1" applyFont="1" applyFill="1" applyBorder="1"/>
    <xf numFmtId="0" fontId="0" fillId="0" borderId="65" xfId="0" applyFont="1" applyFill="1" applyBorder="1" applyAlignment="1">
      <alignment horizontal="center"/>
    </xf>
    <xf numFmtId="0" fontId="0" fillId="0" borderId="70" xfId="0" applyFont="1" applyFill="1" applyBorder="1" applyAlignment="1">
      <alignment horizontal="center"/>
    </xf>
    <xf numFmtId="0" fontId="0" fillId="0" borderId="85" xfId="0" applyFont="1" applyFill="1" applyBorder="1" applyAlignment="1">
      <alignment horizontal="center" vertical="center"/>
    </xf>
    <xf numFmtId="0" fontId="0" fillId="0" borderId="0" xfId="0" applyFont="1" applyFill="1" applyAlignment="1">
      <alignment horizontal="center" vertical="center"/>
    </xf>
    <xf numFmtId="0" fontId="0" fillId="0" borderId="85" xfId="0" applyFont="1" applyFill="1" applyBorder="1" applyAlignment="1">
      <alignment horizontal="center"/>
    </xf>
    <xf numFmtId="0" fontId="0" fillId="0" borderId="0" xfId="0" applyFont="1" applyFill="1" applyAlignment="1">
      <alignment wrapText="1"/>
    </xf>
    <xf numFmtId="9" fontId="0" fillId="0" borderId="41" xfId="0" applyNumberFormat="1" applyFont="1" applyFill="1" applyBorder="1" applyAlignment="1">
      <alignment horizontal="center"/>
    </xf>
    <xf numFmtId="43" fontId="0" fillId="0" borderId="0" xfId="1" applyFont="1" applyFill="1"/>
    <xf numFmtId="0" fontId="6" fillId="0" borderId="0" xfId="0" applyFont="1" applyFill="1" applyAlignment="1">
      <alignment wrapText="1"/>
    </xf>
    <xf numFmtId="165" fontId="13" fillId="0" borderId="40" xfId="0" applyNumberFormat="1" applyFont="1" applyFill="1" applyBorder="1" applyAlignment="1">
      <alignment horizontal="center" vertical="top"/>
    </xf>
    <xf numFmtId="0" fontId="14" fillId="0" borderId="80" xfId="0" applyFont="1" applyFill="1" applyBorder="1" applyAlignment="1">
      <alignment horizontal="justify" wrapText="1"/>
    </xf>
    <xf numFmtId="0" fontId="13" fillId="0" borderId="41" xfId="5" applyFont="1" applyFill="1" applyBorder="1" applyAlignment="1">
      <alignment horizontal="center" vertical="center"/>
    </xf>
    <xf numFmtId="0" fontId="13" fillId="0" borderId="41" xfId="0" applyFont="1" applyFill="1" applyBorder="1" applyAlignment="1">
      <alignment horizontal="center" vertical="center" wrapText="1"/>
    </xf>
    <xf numFmtId="4" fontId="13" fillId="0" borderId="85" xfId="1" applyNumberFormat="1" applyFont="1" applyFill="1" applyBorder="1" applyAlignment="1">
      <alignment horizontal="center" vertical="center"/>
    </xf>
    <xf numFmtId="43" fontId="13" fillId="0" borderId="11" xfId="1" applyFont="1" applyFill="1" applyBorder="1" applyAlignment="1">
      <alignment vertical="center"/>
    </xf>
    <xf numFmtId="43" fontId="16" fillId="0" borderId="0" xfId="1" applyFont="1" applyFill="1"/>
    <xf numFmtId="0" fontId="16" fillId="0" borderId="0" xfId="0" applyFont="1" applyFill="1"/>
    <xf numFmtId="0" fontId="6" fillId="0" borderId="84" xfId="0" applyFont="1" applyFill="1" applyBorder="1" applyAlignment="1">
      <alignment horizontal="justify" vertical="top" wrapText="1"/>
    </xf>
    <xf numFmtId="4" fontId="0" fillId="0" borderId="85" xfId="1" applyNumberFormat="1" applyFont="1" applyFill="1" applyBorder="1" applyAlignment="1">
      <alignment horizontal="center" vertical="center"/>
    </xf>
    <xf numFmtId="10" fontId="0" fillId="0" borderId="41" xfId="0" applyNumberFormat="1" applyFont="1" applyFill="1" applyBorder="1" applyAlignment="1">
      <alignment horizontal="center"/>
    </xf>
    <xf numFmtId="0" fontId="0" fillId="0" borderId="0" xfId="6" applyFont="1" applyFill="1" applyAlignment="1">
      <alignment vertical="top" wrapText="1"/>
    </xf>
    <xf numFmtId="0" fontId="0" fillId="0" borderId="72" xfId="0" applyFont="1" applyFill="1" applyBorder="1"/>
    <xf numFmtId="1" fontId="0" fillId="0" borderId="66" xfId="0" applyNumberFormat="1" applyFont="1" applyFill="1" applyBorder="1" applyAlignment="1">
      <alignment horizontal="left"/>
    </xf>
    <xf numFmtId="43" fontId="0" fillId="0" borderId="67" xfId="1" applyFont="1" applyFill="1" applyBorder="1" applyAlignment="1"/>
    <xf numFmtId="0" fontId="4" fillId="0" borderId="63" xfId="0" applyFont="1" applyFill="1" applyBorder="1" applyAlignment="1">
      <alignment vertical="top" wrapText="1"/>
    </xf>
    <xf numFmtId="0" fontId="0" fillId="0" borderId="41" xfId="0" applyFont="1" applyFill="1" applyBorder="1" applyAlignment="1" applyProtection="1">
      <alignment horizontal="center"/>
      <protection locked="0"/>
    </xf>
    <xf numFmtId="0" fontId="0" fillId="0" borderId="82" xfId="0" applyFont="1" applyFill="1" applyBorder="1" applyAlignment="1">
      <alignment horizontal="center"/>
    </xf>
    <xf numFmtId="0" fontId="0" fillId="0" borderId="66" xfId="0" applyFont="1" applyFill="1" applyBorder="1" applyAlignment="1">
      <alignment horizontal="left"/>
    </xf>
    <xf numFmtId="0" fontId="0" fillId="0" borderId="24" xfId="0" applyFont="1" applyFill="1" applyBorder="1" applyAlignment="1">
      <alignment horizontal="left"/>
    </xf>
    <xf numFmtId="0" fontId="0" fillId="0" borderId="24" xfId="0" applyFont="1" applyFill="1" applyBorder="1" applyAlignment="1">
      <alignment horizontal="center"/>
    </xf>
    <xf numFmtId="43" fontId="0" fillId="0" borderId="25" xfId="1" applyFont="1" applyFill="1" applyBorder="1" applyAlignment="1"/>
    <xf numFmtId="43" fontId="6" fillId="0" borderId="48" xfId="1" applyFont="1" applyFill="1" applyBorder="1" applyAlignment="1"/>
    <xf numFmtId="43" fontId="0" fillId="0" borderId="85" xfId="2" applyFont="1" applyFill="1" applyBorder="1" applyAlignment="1" applyProtection="1">
      <alignment horizontal="right"/>
      <protection locked="0"/>
    </xf>
    <xf numFmtId="43" fontId="0" fillId="0" borderId="11" xfId="2" applyFont="1" applyFill="1" applyBorder="1" applyAlignment="1">
      <alignment horizontal="right"/>
    </xf>
    <xf numFmtId="0" fontId="5" fillId="0" borderId="63" xfId="0" applyFont="1" applyFill="1" applyBorder="1" applyAlignment="1">
      <alignment vertical="top" wrapText="1"/>
    </xf>
    <xf numFmtId="0" fontId="0" fillId="0" borderId="85" xfId="0" applyFont="1" applyFill="1" applyBorder="1" applyAlignment="1">
      <alignment horizontal="center" vertical="top"/>
    </xf>
    <xf numFmtId="0" fontId="0" fillId="0" borderId="80" xfId="0" applyFont="1" applyFill="1" applyBorder="1" applyAlignment="1">
      <alignment horizontal="justify"/>
    </xf>
    <xf numFmtId="3" fontId="0" fillId="0" borderId="41" xfId="0" applyNumberFormat="1" applyFont="1" applyFill="1" applyBorder="1" applyAlignment="1">
      <alignment horizontal="center" vertical="center"/>
    </xf>
    <xf numFmtId="43" fontId="0" fillId="0" borderId="41" xfId="1" applyFont="1" applyFill="1" applyBorder="1" applyAlignment="1" applyProtection="1">
      <alignment horizontal="center" vertical="center"/>
      <protection locked="0"/>
    </xf>
    <xf numFmtId="43" fontId="6" fillId="0" borderId="92" xfId="1" applyFont="1" applyFill="1" applyBorder="1" applyAlignment="1">
      <alignment horizontal="center"/>
    </xf>
    <xf numFmtId="43" fontId="6" fillId="0" borderId="93" xfId="1" applyFont="1" applyFill="1" applyBorder="1" applyAlignment="1">
      <alignment horizontal="center"/>
    </xf>
    <xf numFmtId="43" fontId="0" fillId="0" borderId="9" xfId="1" applyFont="1" applyFill="1" applyBorder="1" applyAlignment="1"/>
    <xf numFmtId="0" fontId="4" fillId="0" borderId="7" xfId="0" applyFont="1" applyFill="1" applyBorder="1" applyAlignment="1">
      <alignment horizontal="justify" wrapText="1"/>
    </xf>
    <xf numFmtId="0" fontId="0" fillId="0" borderId="7" xfId="0" applyFont="1" applyFill="1" applyBorder="1" applyAlignment="1">
      <alignment horizontal="justify" wrapText="1"/>
    </xf>
    <xf numFmtId="10" fontId="0" fillId="0" borderId="9" xfId="1" applyNumberFormat="1" applyFont="1" applyFill="1" applyBorder="1" applyAlignment="1"/>
    <xf numFmtId="0" fontId="0" fillId="0" borderId="94" xfId="0" applyFont="1" applyFill="1" applyBorder="1" applyAlignment="1">
      <alignment horizontal="justify" wrapText="1"/>
    </xf>
    <xf numFmtId="43" fontId="0" fillId="0" borderId="83" xfId="1" applyFont="1" applyFill="1" applyBorder="1" applyAlignment="1"/>
    <xf numFmtId="0" fontId="0" fillId="0" borderId="71" xfId="0" applyFont="1" applyFill="1" applyBorder="1" applyAlignment="1">
      <alignment horizontal="right" wrapText="1"/>
    </xf>
    <xf numFmtId="10" fontId="6" fillId="0" borderId="95" xfId="1" applyNumberFormat="1" applyFont="1" applyFill="1" applyBorder="1" applyAlignment="1"/>
    <xf numFmtId="0" fontId="0" fillId="0" borderId="0" xfId="0" applyFont="1" applyFill="1" applyAlignment="1">
      <alignment horizontal="center" vertical="top"/>
    </xf>
    <xf numFmtId="0" fontId="0" fillId="0" borderId="7" xfId="0" applyFont="1" applyBorder="1" applyAlignment="1">
      <alignment horizontal="left" vertical="top" wrapText="1"/>
    </xf>
    <xf numFmtId="0" fontId="29" fillId="2" borderId="111" xfId="0" applyFont="1" applyFill="1" applyBorder="1" applyAlignment="1">
      <alignment horizontal="center"/>
    </xf>
    <xf numFmtId="0" fontId="29" fillId="2" borderId="112" xfId="0" applyFont="1" applyFill="1" applyBorder="1" applyAlignment="1">
      <alignment horizontal="center"/>
    </xf>
    <xf numFmtId="0" fontId="30" fillId="2" borderId="113" xfId="0" applyFont="1" applyFill="1" applyBorder="1" applyAlignment="1">
      <alignment horizontal="center"/>
    </xf>
    <xf numFmtId="0" fontId="29" fillId="2" borderId="113" xfId="0" applyFont="1" applyFill="1" applyBorder="1" applyAlignment="1">
      <alignment horizontal="center"/>
    </xf>
    <xf numFmtId="43" fontId="30" fillId="2" borderId="114" xfId="0" applyNumberFormat="1" applyFont="1" applyFill="1" applyBorder="1" applyAlignment="1">
      <alignment horizontal="center"/>
    </xf>
    <xf numFmtId="43" fontId="29" fillId="2" borderId="115" xfId="0" applyNumberFormat="1" applyFont="1" applyFill="1" applyBorder="1" applyAlignment="1">
      <alignment horizontal="center"/>
    </xf>
    <xf numFmtId="0" fontId="31" fillId="2" borderId="116" xfId="0" applyFont="1" applyFill="1" applyBorder="1" applyAlignment="1">
      <alignment horizontal="center" vertical="top"/>
    </xf>
    <xf numFmtId="0" fontId="31" fillId="2" borderId="39" xfId="0" applyFont="1" applyFill="1" applyBorder="1" applyAlignment="1">
      <alignment horizontal="left"/>
    </xf>
    <xf numFmtId="0" fontId="32" fillId="2" borderId="36" xfId="0" applyFont="1" applyFill="1" applyBorder="1" applyAlignment="1">
      <alignment horizontal="center"/>
    </xf>
    <xf numFmtId="0" fontId="31" fillId="2" borderId="36" xfId="0" applyFont="1" applyFill="1" applyBorder="1" applyAlignment="1">
      <alignment horizontal="center"/>
    </xf>
    <xf numFmtId="43" fontId="0" fillId="2" borderId="117" xfId="0" applyNumberFormat="1" applyFont="1" applyFill="1" applyBorder="1" applyAlignment="1"/>
    <xf numFmtId="43" fontId="31" fillId="2" borderId="118" xfId="0" applyNumberFormat="1" applyFont="1" applyFill="1" applyBorder="1" applyAlignment="1"/>
    <xf numFmtId="0" fontId="31" fillId="2" borderId="119" xfId="0" applyFont="1" applyFill="1" applyBorder="1" applyAlignment="1">
      <alignment horizontal="center" vertical="center"/>
    </xf>
    <xf numFmtId="0" fontId="33" fillId="2" borderId="120" xfId="0" applyFont="1" applyFill="1" applyBorder="1" applyAlignment="1">
      <alignment horizontal="left" vertical="top" wrapText="1"/>
    </xf>
    <xf numFmtId="0" fontId="32" fillId="2" borderId="36" xfId="0" applyFont="1" applyFill="1" applyBorder="1" applyAlignment="1">
      <alignment horizontal="center" vertical="center"/>
    </xf>
    <xf numFmtId="0" fontId="31" fillId="2" borderId="36" xfId="0" applyFont="1" applyFill="1" applyBorder="1" applyAlignment="1">
      <alignment horizontal="center" vertical="center"/>
    </xf>
    <xf numFmtId="43" fontId="0" fillId="2" borderId="37" xfId="0" applyNumberFormat="1" applyFont="1" applyFill="1" applyBorder="1" applyAlignment="1">
      <alignment horizontal="center" vertical="center"/>
    </xf>
    <xf numFmtId="43" fontId="31" fillId="2" borderId="121" xfId="0" applyNumberFormat="1" applyFont="1" applyFill="1" applyBorder="1" applyAlignment="1">
      <alignment horizontal="center" vertical="center"/>
    </xf>
    <xf numFmtId="0" fontId="34" fillId="2" borderId="120" xfId="0" applyFont="1" applyFill="1" applyBorder="1" applyAlignment="1">
      <alignment horizontal="left" vertical="top" wrapText="1"/>
    </xf>
    <xf numFmtId="0" fontId="33" fillId="2" borderId="39" xfId="0" applyFont="1" applyFill="1" applyBorder="1" applyAlignment="1">
      <alignment horizontal="left" wrapText="1"/>
    </xf>
    <xf numFmtId="43" fontId="0" fillId="0" borderId="117" xfId="0" applyNumberFormat="1" applyFont="1" applyBorder="1" applyAlignment="1">
      <alignment horizontal="right"/>
    </xf>
    <xf numFmtId="43" fontId="31" fillId="2" borderId="118" xfId="0" applyNumberFormat="1" applyFont="1" applyFill="1" applyBorder="1" applyAlignment="1">
      <alignment horizontal="right"/>
    </xf>
    <xf numFmtId="0" fontId="35" fillId="2" borderId="39" xfId="0" applyFont="1" applyFill="1" applyBorder="1" applyAlignment="1">
      <alignment horizontal="left" wrapText="1"/>
    </xf>
    <xf numFmtId="0" fontId="31" fillId="2" borderId="0" xfId="0" applyFont="1" applyFill="1" applyBorder="1" applyAlignment="1"/>
    <xf numFmtId="0" fontId="31" fillId="2" borderId="116" xfId="0" applyFont="1" applyFill="1" applyBorder="1" applyAlignment="1">
      <alignment horizontal="center" vertical="center"/>
    </xf>
    <xf numFmtId="0" fontId="31" fillId="0" borderId="0" xfId="0" applyFont="1" applyBorder="1" applyAlignment="1">
      <alignment horizontal="left" vertical="top" wrapText="1"/>
    </xf>
    <xf numFmtId="43" fontId="0" fillId="0" borderId="117" xfId="0" applyNumberFormat="1" applyFont="1" applyBorder="1" applyAlignment="1">
      <alignment vertical="center"/>
    </xf>
    <xf numFmtId="43" fontId="31" fillId="2" borderId="118" xfId="0" applyNumberFormat="1" applyFont="1" applyFill="1" applyBorder="1" applyAlignment="1">
      <alignment vertical="center"/>
    </xf>
    <xf numFmtId="0" fontId="36" fillId="0" borderId="36" xfId="0" applyFont="1" applyBorder="1" applyAlignment="1"/>
    <xf numFmtId="0" fontId="37" fillId="0" borderId="36" xfId="0" applyFont="1" applyBorder="1" applyAlignment="1">
      <alignment horizontal="center"/>
    </xf>
    <xf numFmtId="0" fontId="38" fillId="0" borderId="117" xfId="0" applyFont="1" applyBorder="1" applyAlignment="1"/>
    <xf numFmtId="0" fontId="37" fillId="0" borderId="118" xfId="0" applyFont="1" applyBorder="1" applyAlignment="1"/>
    <xf numFmtId="0" fontId="33" fillId="2" borderId="39" xfId="0" applyFont="1" applyFill="1" applyBorder="1" applyAlignment="1">
      <alignment vertical="top" wrapText="1"/>
    </xf>
    <xf numFmtId="43" fontId="0" fillId="2" borderId="117" xfId="0" applyNumberFormat="1" applyFont="1" applyFill="1" applyBorder="1" applyAlignment="1">
      <alignment horizontal="right"/>
    </xf>
    <xf numFmtId="0" fontId="31" fillId="2" borderId="122" xfId="0" applyFont="1" applyFill="1" applyBorder="1" applyAlignment="1">
      <alignment horizontal="center" vertical="top"/>
    </xf>
    <xf numFmtId="0" fontId="33" fillId="2" borderId="123" xfId="0" applyFont="1" applyFill="1" applyBorder="1" applyAlignment="1">
      <alignment horizontal="left" wrapText="1"/>
    </xf>
    <xf numFmtId="166" fontId="31" fillId="2" borderId="123" xfId="0" applyNumberFormat="1" applyFont="1" applyFill="1" applyBorder="1" applyAlignment="1">
      <alignment horizontal="center"/>
    </xf>
    <xf numFmtId="0" fontId="31" fillId="2" borderId="123" xfId="0" applyFont="1" applyFill="1" applyBorder="1" applyAlignment="1">
      <alignment horizontal="center"/>
    </xf>
    <xf numFmtId="43" fontId="31" fillId="2" borderId="123" xfId="0" applyNumberFormat="1" applyFont="1" applyFill="1" applyBorder="1" applyAlignment="1">
      <alignment horizontal="right"/>
    </xf>
    <xf numFmtId="43" fontId="31" fillId="2" borderId="124" xfId="0" applyNumberFormat="1" applyFont="1" applyFill="1" applyBorder="1" applyAlignment="1">
      <alignment horizontal="right"/>
    </xf>
    <xf numFmtId="0" fontId="35" fillId="2" borderId="123" xfId="0" applyFont="1" applyFill="1" applyBorder="1" applyAlignment="1">
      <alignment horizontal="left" wrapText="1"/>
    </xf>
    <xf numFmtId="0" fontId="34" fillId="2" borderId="123" xfId="0" applyFont="1" applyFill="1" applyBorder="1" applyAlignment="1">
      <alignment horizontal="left" wrapText="1"/>
    </xf>
    <xf numFmtId="0" fontId="31" fillId="2" borderId="123" xfId="0" applyFont="1" applyFill="1" applyBorder="1" applyAlignment="1">
      <alignment horizontal="left" wrapText="1"/>
    </xf>
    <xf numFmtId="0" fontId="39" fillId="2" borderId="123" xfId="0" applyFont="1" applyFill="1" applyBorder="1" applyAlignment="1">
      <alignment horizontal="left" wrapText="1"/>
    </xf>
    <xf numFmtId="0" fontId="31" fillId="2" borderId="122" xfId="0" applyFont="1" applyFill="1" applyBorder="1" applyAlignment="1">
      <alignment horizontal="center" vertical="center"/>
    </xf>
    <xf numFmtId="166" fontId="31" fillId="2" borderId="123" xfId="0" applyNumberFormat="1" applyFont="1" applyFill="1" applyBorder="1" applyAlignment="1">
      <alignment horizontal="center" vertical="center"/>
    </xf>
    <xf numFmtId="0" fontId="31" fillId="2" borderId="123" xfId="0" applyFont="1" applyFill="1" applyBorder="1" applyAlignment="1">
      <alignment horizontal="center" vertical="center"/>
    </xf>
    <xf numFmtId="43" fontId="31" fillId="2" borderId="123" xfId="0" applyNumberFormat="1" applyFont="1" applyFill="1" applyBorder="1" applyAlignment="1">
      <alignment horizontal="right" vertical="center"/>
    </xf>
    <xf numFmtId="43" fontId="31" fillId="2" borderId="124" xfId="0" applyNumberFormat="1" applyFont="1" applyFill="1" applyBorder="1" applyAlignment="1">
      <alignment horizontal="right" vertical="center"/>
    </xf>
    <xf numFmtId="0" fontId="31" fillId="2" borderId="125" xfId="0" applyFont="1" applyFill="1" applyBorder="1" applyAlignment="1">
      <alignment horizontal="center" vertical="top" wrapText="1"/>
    </xf>
    <xf numFmtId="0" fontId="31" fillId="2" borderId="50" xfId="0" applyFont="1" applyFill="1" applyBorder="1" applyAlignment="1">
      <alignment horizontal="left" wrapText="1"/>
    </xf>
    <xf numFmtId="0" fontId="0" fillId="2" borderId="51" xfId="0" applyFont="1" applyFill="1" applyBorder="1" applyAlignment="1"/>
    <xf numFmtId="0" fontId="31" fillId="2" borderId="50" xfId="0" applyFont="1" applyFill="1" applyBorder="1" applyAlignment="1"/>
    <xf numFmtId="0" fontId="31" fillId="2" borderId="52" xfId="0" applyFont="1" applyFill="1" applyBorder="1" applyAlignment="1"/>
    <xf numFmtId="43" fontId="39" fillId="2" borderId="126" xfId="0" applyNumberFormat="1" applyFont="1" applyFill="1" applyBorder="1" applyAlignment="1"/>
    <xf numFmtId="43" fontId="31" fillId="2" borderId="123" xfId="0" applyNumberFormat="1" applyFont="1" applyFill="1" applyBorder="1" applyAlignment="1"/>
    <xf numFmtId="43" fontId="31" fillId="2" borderId="124" xfId="0" applyNumberFormat="1" applyFont="1" applyFill="1" applyBorder="1" applyAlignment="1"/>
    <xf numFmtId="0" fontId="34" fillId="2" borderId="39" xfId="0" applyFont="1" applyFill="1" applyBorder="1" applyAlignment="1">
      <alignment horizontal="left" wrapText="1"/>
    </xf>
    <xf numFmtId="43" fontId="31" fillId="2" borderId="117" xfId="0" applyNumberFormat="1" applyFont="1" applyFill="1" applyBorder="1" applyAlignment="1"/>
    <xf numFmtId="0" fontId="39" fillId="2" borderId="39" xfId="0" applyFont="1" applyFill="1" applyBorder="1" applyAlignment="1">
      <alignment horizontal="left" wrapText="1"/>
    </xf>
    <xf numFmtId="0" fontId="31" fillId="2" borderId="39" xfId="0" applyFont="1" applyFill="1" applyBorder="1" applyAlignment="1">
      <alignment horizontal="left" wrapText="1"/>
    </xf>
    <xf numFmtId="0" fontId="34" fillId="2" borderId="120" xfId="0" applyFont="1" applyFill="1" applyBorder="1" applyAlignment="1">
      <alignment horizontal="left" wrapText="1"/>
    </xf>
    <xf numFmtId="2" fontId="31" fillId="2" borderId="36" xfId="0" applyNumberFormat="1" applyFont="1" applyFill="1" applyBorder="1" applyAlignment="1">
      <alignment horizontal="center"/>
    </xf>
    <xf numFmtId="0" fontId="31" fillId="2" borderId="127" xfId="0" applyFont="1" applyFill="1" applyBorder="1" applyAlignment="1">
      <alignment horizontal="center" vertical="top"/>
    </xf>
    <xf numFmtId="0" fontId="35" fillId="2" borderId="50" xfId="0" applyFont="1" applyFill="1" applyBorder="1" applyAlignment="1">
      <alignment horizontal="left" wrapText="1"/>
    </xf>
    <xf numFmtId="0" fontId="0" fillId="2" borderId="51" xfId="0" applyFont="1" applyFill="1" applyBorder="1" applyAlignment="1">
      <alignment horizontal="left"/>
    </xf>
    <xf numFmtId="0" fontId="31" fillId="2" borderId="50" xfId="0" applyFont="1" applyFill="1" applyBorder="1" applyAlignment="1">
      <alignment horizontal="center"/>
    </xf>
    <xf numFmtId="49" fontId="0" fillId="0" borderId="52" xfId="0" applyNumberFormat="1" applyFont="1" applyBorder="1" applyAlignment="1">
      <alignment horizontal="right"/>
    </xf>
    <xf numFmtId="43" fontId="39" fillId="2" borderId="126" xfId="0" applyNumberFormat="1" applyFont="1" applyFill="1" applyBorder="1" applyAlignment="1">
      <alignment horizontal="right"/>
    </xf>
    <xf numFmtId="0" fontId="33" fillId="2" borderId="0" xfId="0" applyFont="1" applyFill="1" applyBorder="1" applyAlignment="1">
      <alignment horizontal="left" wrapText="1"/>
    </xf>
    <xf numFmtId="0" fontId="32" fillId="2" borderId="0" xfId="0" applyFont="1" applyFill="1" applyBorder="1" applyAlignment="1">
      <alignment horizontal="center"/>
    </xf>
    <xf numFmtId="0" fontId="31" fillId="2" borderId="0" xfId="0" applyFont="1" applyFill="1" applyBorder="1" applyAlignment="1">
      <alignment horizontal="center"/>
    </xf>
    <xf numFmtId="49" fontId="0" fillId="0" borderId="55" xfId="0" applyNumberFormat="1" applyFont="1" applyBorder="1" applyAlignment="1">
      <alignment horizontal="right"/>
    </xf>
    <xf numFmtId="0" fontId="31" fillId="2" borderId="0" xfId="0" applyFont="1" applyFill="1" applyBorder="1" applyAlignment="1">
      <alignment horizontal="left" wrapText="1"/>
    </xf>
    <xf numFmtId="43" fontId="0" fillId="0" borderId="55" xfId="0" applyNumberFormat="1" applyFont="1" applyBorder="1" applyAlignment="1">
      <alignment horizontal="right"/>
    </xf>
    <xf numFmtId="0" fontId="31" fillId="2" borderId="128" xfId="0" applyFont="1" applyFill="1" applyBorder="1" applyAlignment="1">
      <alignment horizontal="center" vertical="top" wrapText="1"/>
    </xf>
    <xf numFmtId="0" fontId="31" fillId="2" borderId="54" xfId="0" applyFont="1" applyFill="1" applyBorder="1" applyAlignment="1">
      <alignment horizontal="left" wrapText="1"/>
    </xf>
    <xf numFmtId="0" fontId="0" fillId="2" borderId="54" xfId="0" applyFont="1" applyFill="1" applyBorder="1" applyAlignment="1">
      <alignment horizontal="center"/>
    </xf>
    <xf numFmtId="0" fontId="31" fillId="2" borderId="54" xfId="0" applyFont="1" applyFill="1" applyBorder="1" applyAlignment="1">
      <alignment horizontal="center"/>
    </xf>
    <xf numFmtId="43" fontId="31" fillId="2" borderId="129" xfId="0" applyNumberFormat="1" applyFont="1" applyFill="1" applyBorder="1" applyAlignment="1"/>
    <xf numFmtId="43" fontId="39" fillId="2" borderId="130" xfId="0" applyNumberFormat="1" applyFont="1" applyFill="1" applyBorder="1" applyAlignment="1"/>
    <xf numFmtId="0" fontId="31" fillId="2" borderId="116" xfId="0" applyFont="1" applyFill="1" applyBorder="1" applyAlignment="1">
      <alignment horizontal="center" vertical="top" wrapText="1"/>
    </xf>
    <xf numFmtId="0" fontId="0" fillId="2" borderId="0" xfId="0" applyFont="1" applyFill="1" applyBorder="1" applyAlignment="1">
      <alignment horizontal="center"/>
    </xf>
    <xf numFmtId="43" fontId="39" fillId="2" borderId="131" xfId="0" applyNumberFormat="1" applyFont="1" applyFill="1" applyBorder="1" applyAlignment="1">
      <alignment horizontal="center"/>
    </xf>
    <xf numFmtId="43" fontId="39" fillId="2" borderId="132" xfId="0" applyNumberFormat="1" applyFont="1" applyFill="1" applyBorder="1" applyAlignment="1">
      <alignment horizontal="center"/>
    </xf>
    <xf numFmtId="43" fontId="31" fillId="2" borderId="37" xfId="0" applyNumberFormat="1" applyFont="1" applyFill="1" applyBorder="1" applyAlignment="1"/>
    <xf numFmtId="43" fontId="39" fillId="2" borderId="118" xfId="0" applyNumberFormat="1" applyFont="1" applyFill="1" applyBorder="1" applyAlignment="1"/>
    <xf numFmtId="0" fontId="33" fillId="2" borderId="133" xfId="0" applyFont="1" applyFill="1" applyBorder="1" applyAlignment="1">
      <alignment horizontal="left" wrapText="1"/>
    </xf>
    <xf numFmtId="0" fontId="31" fillId="2" borderId="133" xfId="0" applyFont="1" applyFill="1" applyBorder="1" applyAlignment="1">
      <alignment horizontal="left" wrapText="1"/>
    </xf>
    <xf numFmtId="10" fontId="31" fillId="2" borderId="37" xfId="0" applyNumberFormat="1" applyFont="1" applyFill="1" applyBorder="1" applyAlignment="1"/>
    <xf numFmtId="16" fontId="0" fillId="2" borderId="0" xfId="0" applyNumberFormat="1" applyFont="1" applyFill="1" applyBorder="1" applyAlignment="1">
      <alignment horizontal="center"/>
    </xf>
    <xf numFmtId="0" fontId="31" fillId="2" borderId="134" xfId="0" applyFont="1" applyFill="1" applyBorder="1" applyAlignment="1">
      <alignment horizontal="right" wrapText="1"/>
    </xf>
    <xf numFmtId="0" fontId="0" fillId="2" borderId="50" xfId="0" applyFont="1" applyFill="1" applyBorder="1" applyAlignment="1"/>
    <xf numFmtId="10" fontId="39" fillId="2" borderId="135" xfId="0" applyNumberFormat="1" applyFont="1" applyFill="1" applyBorder="1" applyAlignment="1"/>
    <xf numFmtId="0" fontId="6" fillId="0" borderId="0" xfId="8" applyFont="1" applyAlignment="1">
      <alignment horizontal="left"/>
    </xf>
    <xf numFmtId="0" fontId="1" fillId="2" borderId="19" xfId="0" applyFont="1" applyFill="1" applyBorder="1"/>
    <xf numFmtId="0" fontId="1" fillId="0" borderId="20" xfId="0" applyFont="1" applyBorder="1"/>
    <xf numFmtId="0" fontId="0" fillId="2" borderId="19" xfId="0" applyFont="1" applyFill="1" applyBorder="1"/>
    <xf numFmtId="0" fontId="0" fillId="0" borderId="20" xfId="0" applyFont="1" applyBorder="1"/>
    <xf numFmtId="0" fontId="0" fillId="0" borderId="66" xfId="0" applyFont="1" applyFill="1" applyBorder="1"/>
    <xf numFmtId="0" fontId="0" fillId="0" borderId="65" xfId="0" applyFont="1" applyFill="1" applyBorder="1"/>
    <xf numFmtId="0" fontId="0" fillId="0" borderId="67" xfId="0" applyFont="1" applyFill="1" applyBorder="1"/>
    <xf numFmtId="0" fontId="0" fillId="0" borderId="66" xfId="0" applyFont="1" applyFill="1" applyBorder="1" applyAlignment="1">
      <alignment horizontal="left"/>
    </xf>
    <xf numFmtId="0" fontId="0" fillId="0" borderId="65" xfId="0" applyFont="1" applyFill="1" applyBorder="1" applyAlignment="1">
      <alignment horizontal="left"/>
    </xf>
    <xf numFmtId="0" fontId="0" fillId="0" borderId="67" xfId="0" applyFont="1" applyFill="1" applyBorder="1" applyAlignment="1">
      <alignment horizontal="left"/>
    </xf>
    <xf numFmtId="0" fontId="0" fillId="0" borderId="66" xfId="0" applyFont="1" applyFill="1" applyBorder="1" applyAlignment="1">
      <alignment horizontal="center"/>
    </xf>
    <xf numFmtId="0" fontId="0" fillId="0" borderId="65" xfId="0" applyFont="1" applyFill="1" applyBorder="1" applyAlignment="1">
      <alignment horizontal="center"/>
    </xf>
    <xf numFmtId="0" fontId="0" fillId="0" borderId="67" xfId="0" applyFont="1" applyFill="1" applyBorder="1" applyAlignment="1">
      <alignment horizontal="center"/>
    </xf>
    <xf numFmtId="1" fontId="0" fillId="0" borderId="66" xfId="0" applyNumberFormat="1" applyFont="1" applyFill="1" applyBorder="1" applyAlignment="1">
      <alignment horizontal="right" wrapText="1"/>
    </xf>
    <xf numFmtId="1" fontId="0" fillId="0" borderId="65" xfId="0" applyNumberFormat="1" applyFont="1" applyFill="1" applyBorder="1" applyAlignment="1">
      <alignment horizontal="right" wrapText="1"/>
    </xf>
    <xf numFmtId="1" fontId="0" fillId="0" borderId="67" xfId="0" applyNumberFormat="1" applyFont="1" applyFill="1" applyBorder="1" applyAlignment="1">
      <alignment horizontal="right" wrapText="1"/>
    </xf>
    <xf numFmtId="1" fontId="0" fillId="4" borderId="66" xfId="0" applyNumberFormat="1" applyFont="1" applyFill="1" applyBorder="1" applyAlignment="1">
      <alignment horizontal="right" wrapText="1"/>
    </xf>
    <xf numFmtId="1" fontId="0" fillId="4" borderId="65" xfId="0" applyNumberFormat="1" applyFont="1" applyFill="1" applyBorder="1" applyAlignment="1">
      <alignment horizontal="right" wrapText="1"/>
    </xf>
    <xf numFmtId="1" fontId="0" fillId="4" borderId="67" xfId="0" applyNumberFormat="1" applyFont="1" applyFill="1" applyBorder="1" applyAlignment="1">
      <alignment horizontal="right" wrapText="1"/>
    </xf>
    <xf numFmtId="0" fontId="0" fillId="4" borderId="66" xfId="0" applyFont="1" applyFill="1" applyBorder="1"/>
    <xf numFmtId="0" fontId="0" fillId="4" borderId="65" xfId="0" applyFont="1" applyFill="1" applyBorder="1"/>
    <xf numFmtId="0" fontId="0" fillId="4" borderId="67" xfId="0" applyFont="1" applyFill="1" applyBorder="1"/>
    <xf numFmtId="0" fontId="0" fillId="4" borderId="66" xfId="0" applyFont="1" applyFill="1" applyBorder="1" applyAlignment="1">
      <alignment horizontal="center"/>
    </xf>
    <xf numFmtId="0" fontId="0" fillId="4" borderId="65" xfId="0" applyFont="1" applyFill="1" applyBorder="1" applyAlignment="1">
      <alignment horizontal="center"/>
    </xf>
    <xf numFmtId="0" fontId="0" fillId="4" borderId="67" xfId="0" applyFont="1" applyFill="1" applyBorder="1" applyAlignment="1">
      <alignment horizontal="center"/>
    </xf>
    <xf numFmtId="0" fontId="0" fillId="3" borderId="66" xfId="0" applyFont="1" applyFill="1" applyBorder="1" applyAlignment="1">
      <alignment horizontal="left"/>
    </xf>
    <xf numFmtId="0" fontId="0" fillId="3" borderId="65" xfId="0" applyFont="1" applyFill="1" applyBorder="1" applyAlignment="1">
      <alignment horizontal="left"/>
    </xf>
    <xf numFmtId="0" fontId="0" fillId="3" borderId="67" xfId="0" applyFont="1" applyFill="1" applyBorder="1" applyAlignment="1">
      <alignment horizontal="left"/>
    </xf>
    <xf numFmtId="0" fontId="1" fillId="4" borderId="66" xfId="0" applyFont="1" applyFill="1" applyBorder="1"/>
    <xf numFmtId="0" fontId="1" fillId="4" borderId="65" xfId="0" applyFont="1" applyFill="1" applyBorder="1"/>
    <xf numFmtId="0" fontId="1" fillId="4" borderId="67" xfId="0" applyFont="1" applyFill="1" applyBorder="1"/>
    <xf numFmtId="0" fontId="1" fillId="4" borderId="66" xfId="3" applyFont="1" applyFill="1" applyBorder="1"/>
    <xf numFmtId="0" fontId="1" fillId="4" borderId="65" xfId="3" applyFont="1" applyFill="1" applyBorder="1"/>
    <xf numFmtId="0" fontId="1" fillId="4" borderId="67" xfId="3" applyFont="1" applyFill="1" applyBorder="1"/>
    <xf numFmtId="1" fontId="19" fillId="4" borderId="66" xfId="3" applyNumberFormat="1" applyFont="1" applyFill="1" applyBorder="1" applyAlignment="1">
      <alignment horizontal="left" wrapText="1"/>
    </xf>
    <xf numFmtId="0" fontId="19" fillId="0" borderId="65" xfId="3" applyFont="1" applyBorder="1" applyAlignment="1">
      <alignment horizontal="left"/>
    </xf>
    <xf numFmtId="0" fontId="19" fillId="0" borderId="67" xfId="3" applyFont="1" applyBorder="1" applyAlignment="1">
      <alignment horizontal="left"/>
    </xf>
    <xf numFmtId="0" fontId="0" fillId="5" borderId="66" xfId="0" applyFont="1" applyFill="1" applyBorder="1" applyAlignment="1">
      <alignment horizontal="left"/>
    </xf>
    <xf numFmtId="0" fontId="0" fillId="5" borderId="65" xfId="0" applyFont="1" applyFill="1" applyBorder="1" applyAlignment="1">
      <alignment horizontal="left"/>
    </xf>
    <xf numFmtId="0" fontId="0" fillId="5" borderId="67" xfId="0" applyFont="1" applyFill="1" applyBorder="1" applyAlignment="1">
      <alignment horizontal="left"/>
    </xf>
    <xf numFmtId="0" fontId="0" fillId="5" borderId="99" xfId="0" applyFont="1" applyFill="1" applyBorder="1" applyAlignment="1">
      <alignment horizontal="right"/>
    </xf>
    <xf numFmtId="0" fontId="0" fillId="5" borderId="98" xfId="0" applyFont="1" applyFill="1" applyBorder="1" applyAlignment="1">
      <alignment horizontal="right"/>
    </xf>
    <xf numFmtId="0" fontId="0" fillId="5" borderId="100" xfId="0" applyFont="1" applyFill="1" applyBorder="1" applyAlignment="1">
      <alignment horizontal="right"/>
    </xf>
    <xf numFmtId="0" fontId="0" fillId="5" borderId="99" xfId="0" applyFont="1" applyFill="1" applyBorder="1" applyAlignment="1">
      <alignment horizontal="left"/>
    </xf>
    <xf numFmtId="0" fontId="0" fillId="5" borderId="98" xfId="0" applyFont="1" applyFill="1" applyBorder="1" applyAlignment="1">
      <alignment horizontal="left"/>
    </xf>
    <xf numFmtId="0" fontId="0" fillId="5" borderId="100" xfId="0" applyFont="1" applyFill="1" applyBorder="1" applyAlignment="1">
      <alignment horizontal="left"/>
    </xf>
    <xf numFmtId="0" fontId="0" fillId="5" borderId="66" xfId="0" applyFont="1" applyFill="1" applyBorder="1" applyAlignment="1">
      <alignment horizontal="right"/>
    </xf>
    <xf numFmtId="0" fontId="0" fillId="5" borderId="65" xfId="0" applyFont="1" applyFill="1" applyBorder="1" applyAlignment="1">
      <alignment horizontal="right"/>
    </xf>
    <xf numFmtId="0" fontId="0" fillId="5" borderId="67" xfId="0" applyFont="1" applyFill="1" applyBorder="1" applyAlignment="1">
      <alignment horizontal="right"/>
    </xf>
    <xf numFmtId="0" fontId="0" fillId="5" borderId="104" xfId="0" applyFont="1" applyFill="1" applyBorder="1" applyAlignment="1">
      <alignment horizontal="right"/>
    </xf>
    <xf numFmtId="0" fontId="0" fillId="5" borderId="105" xfId="0" applyFont="1" applyFill="1" applyBorder="1" applyAlignment="1">
      <alignment horizontal="right"/>
    </xf>
    <xf numFmtId="0" fontId="0" fillId="0" borderId="106" xfId="0" applyFont="1" applyBorder="1"/>
    <xf numFmtId="0" fontId="31" fillId="2" borderId="51" xfId="0" applyFont="1" applyFill="1" applyBorder="1" applyAlignment="1">
      <alignment horizontal="left"/>
    </xf>
    <xf numFmtId="0" fontId="31" fillId="0" borderId="50" xfId="0" applyFont="1" applyBorder="1"/>
    <xf numFmtId="0" fontId="31" fillId="0" borderId="52" xfId="0" applyFont="1" applyBorder="1"/>
    <xf numFmtId="0" fontId="26" fillId="0" borderId="0" xfId="8" applyFont="1" applyAlignment="1">
      <alignment horizontal="center"/>
    </xf>
  </cellXfs>
  <cellStyles count="9">
    <cellStyle name="Comma 10" xfId="1"/>
    <cellStyle name="Comma 2" xfId="2"/>
    <cellStyle name="Normal" xfId="0" builtinId="0"/>
    <cellStyle name="Normal 2" xfId="3"/>
    <cellStyle name="Normal_BILLS" xfId="6"/>
    <cellStyle name="Normal_BRKPLU~1" xfId="5"/>
    <cellStyle name="Normal_Electrical (2)" xfId="7"/>
    <cellStyle name="Normal_LOT10" xfId="8"/>
    <cellStyle name="Normal_Main Building "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127</xdr:row>
      <xdr:rowOff>0</xdr:rowOff>
    </xdr:from>
    <xdr:to>
      <xdr:col>2</xdr:col>
      <xdr:colOff>152400</xdr:colOff>
      <xdr:row>129</xdr:row>
      <xdr:rowOff>1171575</xdr:rowOff>
    </xdr:to>
    <xdr:sp macro="" textlink="">
      <xdr:nvSpPr>
        <xdr:cNvPr id="2" name="AutoShape 5">
          <a:extLst>
            <a:ext uri="{FF2B5EF4-FFF2-40B4-BE49-F238E27FC236}">
              <a16:creationId xmlns:a16="http://schemas.microsoft.com/office/drawing/2014/main" xmlns="" id="{075DFBFC-5FC9-45A7-AF62-E2A35E073EFD}"/>
            </a:ext>
          </a:extLst>
        </xdr:cNvPr>
        <xdr:cNvSpPr>
          <a:spLocks/>
        </xdr:cNvSpPr>
      </xdr:nvSpPr>
      <xdr:spPr bwMode="auto">
        <a:xfrm>
          <a:off x="3771900" y="43014900"/>
          <a:ext cx="152400" cy="2333625"/>
        </a:xfrm>
        <a:prstGeom prst="rightBrace">
          <a:avLst>
            <a:gd name="adj1" fmla="val 1276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561975</xdr:colOff>
      <xdr:row>54</xdr:row>
      <xdr:rowOff>0</xdr:rowOff>
    </xdr:from>
    <xdr:to>
      <xdr:col>12</xdr:col>
      <xdr:colOff>590550</xdr:colOff>
      <xdr:row>54</xdr:row>
      <xdr:rowOff>0</xdr:rowOff>
    </xdr:to>
    <xdr:grpSp>
      <xdr:nvGrpSpPr>
        <xdr:cNvPr id="2" name="Group 1">
          <a:extLst>
            <a:ext uri="{FF2B5EF4-FFF2-40B4-BE49-F238E27FC236}">
              <a16:creationId xmlns:a16="http://schemas.microsoft.com/office/drawing/2014/main" xmlns="" id="{4CDBA0C7-A0D4-4AFC-8F06-0B1866492244}"/>
            </a:ext>
          </a:extLst>
        </xdr:cNvPr>
        <xdr:cNvGrpSpPr>
          <a:grpSpLocks/>
        </xdr:cNvGrpSpPr>
      </xdr:nvGrpSpPr>
      <xdr:grpSpPr bwMode="auto">
        <a:xfrm>
          <a:off x="9126855" y="10683240"/>
          <a:ext cx="1903095" cy="0"/>
          <a:chOff x="8791575" y="9782175"/>
          <a:chExt cx="1857375" cy="0"/>
        </a:xfrm>
      </xdr:grpSpPr>
      <xdr:sp macro="" textlink="">
        <xdr:nvSpPr>
          <xdr:cNvPr id="3" name="Line 2">
            <a:extLst>
              <a:ext uri="{FF2B5EF4-FFF2-40B4-BE49-F238E27FC236}">
                <a16:creationId xmlns:a16="http://schemas.microsoft.com/office/drawing/2014/main" xmlns="" id="{F88A6807-4FE0-427E-8403-EBD806EB9777}"/>
              </a:ext>
            </a:extLst>
          </xdr:cNvPr>
          <xdr:cNvSpPr>
            <a:spLocks noChangeShapeType="1"/>
          </xdr:cNvSpPr>
        </xdr:nvSpPr>
        <xdr:spPr bwMode="auto">
          <a:xfrm>
            <a:off x="4459" y="-937860"/>
            <a:ext cx="1027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 name="Line 3">
            <a:extLst>
              <a:ext uri="{FF2B5EF4-FFF2-40B4-BE49-F238E27FC236}">
                <a16:creationId xmlns:a16="http://schemas.microsoft.com/office/drawing/2014/main" xmlns="" id="{C2C82A9C-F977-4709-81B1-D87C924CF1DB}"/>
              </a:ext>
            </a:extLst>
          </xdr:cNvPr>
          <xdr:cNvSpPr>
            <a:spLocks noChangeShapeType="1"/>
          </xdr:cNvSpPr>
        </xdr:nvSpPr>
        <xdr:spPr bwMode="auto">
          <a:xfrm flipH="1">
            <a:off x="-6027" y="-937860"/>
            <a:ext cx="1037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Line 4">
            <a:extLst>
              <a:ext uri="{FF2B5EF4-FFF2-40B4-BE49-F238E27FC236}">
                <a16:creationId xmlns:a16="http://schemas.microsoft.com/office/drawing/2014/main" xmlns="" id="{4DFD052C-E12A-4736-9B32-3042BB703F89}"/>
              </a:ext>
            </a:extLst>
          </xdr:cNvPr>
          <xdr:cNvSpPr>
            <a:spLocks noChangeShapeType="1"/>
          </xdr:cNvSpPr>
        </xdr:nvSpPr>
        <xdr:spPr bwMode="auto">
          <a:xfrm>
            <a:off x="-356" y="-937860"/>
            <a:ext cx="973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 name="Line 5">
            <a:extLst>
              <a:ext uri="{FF2B5EF4-FFF2-40B4-BE49-F238E27FC236}">
                <a16:creationId xmlns:a16="http://schemas.microsoft.com/office/drawing/2014/main" xmlns="" id="{0A7E71B1-BF29-48F2-977F-56EDAE0010EB}"/>
              </a:ext>
            </a:extLst>
          </xdr:cNvPr>
          <xdr:cNvSpPr>
            <a:spLocks noChangeShapeType="1"/>
          </xdr:cNvSpPr>
        </xdr:nvSpPr>
        <xdr:spPr bwMode="auto">
          <a:xfrm>
            <a:off x="-5920" y="-937860"/>
            <a:ext cx="2075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Line 6">
            <a:extLst>
              <a:ext uri="{FF2B5EF4-FFF2-40B4-BE49-F238E27FC236}">
                <a16:creationId xmlns:a16="http://schemas.microsoft.com/office/drawing/2014/main" xmlns="" id="{6F207679-0E6A-444F-B090-8ABD5CE146AE}"/>
              </a:ext>
            </a:extLst>
          </xdr:cNvPr>
          <xdr:cNvSpPr>
            <a:spLocks noChangeShapeType="1"/>
          </xdr:cNvSpPr>
        </xdr:nvSpPr>
        <xdr:spPr bwMode="auto">
          <a:xfrm>
            <a:off x="4352" y="-93786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Line 7">
            <a:extLst>
              <a:ext uri="{FF2B5EF4-FFF2-40B4-BE49-F238E27FC236}">
                <a16:creationId xmlns:a16="http://schemas.microsoft.com/office/drawing/2014/main" xmlns="" id="{07A73BA5-5462-4797-A73D-E2B3CF081D2A}"/>
              </a:ext>
            </a:extLst>
          </xdr:cNvPr>
          <xdr:cNvSpPr>
            <a:spLocks noChangeShapeType="1"/>
          </xdr:cNvSpPr>
        </xdr:nvSpPr>
        <xdr:spPr bwMode="auto">
          <a:xfrm>
            <a:off x="9274" y="-93786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Line 8">
            <a:extLst>
              <a:ext uri="{FF2B5EF4-FFF2-40B4-BE49-F238E27FC236}">
                <a16:creationId xmlns:a16="http://schemas.microsoft.com/office/drawing/2014/main" xmlns="" id="{FC10E73A-670C-4214-8012-0054FB4C604F}"/>
              </a:ext>
            </a:extLst>
          </xdr:cNvPr>
          <xdr:cNvSpPr>
            <a:spLocks noChangeShapeType="1"/>
          </xdr:cNvSpPr>
        </xdr:nvSpPr>
        <xdr:spPr bwMode="auto">
          <a:xfrm>
            <a:off x="-570" y="-93786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Line 9">
            <a:extLst>
              <a:ext uri="{FF2B5EF4-FFF2-40B4-BE49-F238E27FC236}">
                <a16:creationId xmlns:a16="http://schemas.microsoft.com/office/drawing/2014/main" xmlns="" id="{F1FE2CDA-E9C2-4323-8ADD-4FAB4D8BC72E}"/>
              </a:ext>
            </a:extLst>
          </xdr:cNvPr>
          <xdr:cNvSpPr>
            <a:spLocks noChangeShapeType="1"/>
          </xdr:cNvSpPr>
        </xdr:nvSpPr>
        <xdr:spPr bwMode="auto">
          <a:xfrm>
            <a:off x="9274" y="-93786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Line 10">
            <a:extLst>
              <a:ext uri="{FF2B5EF4-FFF2-40B4-BE49-F238E27FC236}">
                <a16:creationId xmlns:a16="http://schemas.microsoft.com/office/drawing/2014/main" xmlns="" id="{F5723E45-8941-436C-9349-3C5E115D4E12}"/>
              </a:ext>
            </a:extLst>
          </xdr:cNvPr>
          <xdr:cNvSpPr>
            <a:spLocks noChangeShapeType="1"/>
          </xdr:cNvSpPr>
        </xdr:nvSpPr>
        <xdr:spPr bwMode="auto">
          <a:xfrm>
            <a:off x="-570" y="-93786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 name="Line 11">
            <a:extLst>
              <a:ext uri="{FF2B5EF4-FFF2-40B4-BE49-F238E27FC236}">
                <a16:creationId xmlns:a16="http://schemas.microsoft.com/office/drawing/2014/main" xmlns="" id="{7A933C93-1312-4B17-A1F2-CE1456A79FE2}"/>
              </a:ext>
            </a:extLst>
          </xdr:cNvPr>
          <xdr:cNvSpPr>
            <a:spLocks noChangeShapeType="1"/>
          </xdr:cNvSpPr>
        </xdr:nvSpPr>
        <xdr:spPr bwMode="auto">
          <a:xfrm flipH="1">
            <a:off x="9274" y="-937860"/>
            <a:ext cx="50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 name="Line 12">
            <a:extLst>
              <a:ext uri="{FF2B5EF4-FFF2-40B4-BE49-F238E27FC236}">
                <a16:creationId xmlns:a16="http://schemas.microsoft.com/office/drawing/2014/main" xmlns="" id="{5755DC2D-B99F-4777-A83A-318AA10E9A65}"/>
              </a:ext>
            </a:extLst>
          </xdr:cNvPr>
          <xdr:cNvSpPr>
            <a:spLocks noChangeShapeType="1"/>
          </xdr:cNvSpPr>
        </xdr:nvSpPr>
        <xdr:spPr bwMode="auto">
          <a:xfrm flipH="1" flipV="1">
            <a:off x="4031" y="-937860"/>
            <a:ext cx="524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Line 13">
            <a:extLst>
              <a:ext uri="{FF2B5EF4-FFF2-40B4-BE49-F238E27FC236}">
                <a16:creationId xmlns:a16="http://schemas.microsoft.com/office/drawing/2014/main" xmlns="" id="{6DFC137B-A023-461B-92CF-E66E566BD031}"/>
              </a:ext>
            </a:extLst>
          </xdr:cNvPr>
          <xdr:cNvSpPr>
            <a:spLocks noChangeShapeType="1"/>
          </xdr:cNvSpPr>
        </xdr:nvSpPr>
        <xdr:spPr bwMode="auto">
          <a:xfrm flipH="1">
            <a:off x="-677" y="-937860"/>
            <a:ext cx="50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 name="Line 14">
            <a:extLst>
              <a:ext uri="{FF2B5EF4-FFF2-40B4-BE49-F238E27FC236}">
                <a16:creationId xmlns:a16="http://schemas.microsoft.com/office/drawing/2014/main" xmlns="" id="{8DB92D2F-27A8-4A31-87CF-E597CF18211C}"/>
              </a:ext>
            </a:extLst>
          </xdr:cNvPr>
          <xdr:cNvSpPr>
            <a:spLocks noChangeShapeType="1"/>
          </xdr:cNvSpPr>
        </xdr:nvSpPr>
        <xdr:spPr bwMode="auto">
          <a:xfrm>
            <a:off x="-5813" y="-937860"/>
            <a:ext cx="545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7"/>
  <sheetViews>
    <sheetView zoomScaleNormal="100" zoomScaleSheetLayoutView="100" workbookViewId="0">
      <selection activeCell="B307" sqref="B307"/>
    </sheetView>
  </sheetViews>
  <sheetFormatPr defaultColWidth="14.44140625" defaultRowHeight="13.2" x14ac:dyDescent="0.25"/>
  <cols>
    <col min="1" max="1" width="5.5546875" customWidth="1"/>
    <col min="2" max="2" width="62.33203125" style="69" customWidth="1"/>
    <col min="3" max="3" width="8.109375" style="70" customWidth="1"/>
    <col min="4" max="4" width="14.88671875" style="71" customWidth="1"/>
    <col min="5" max="5" width="15.5546875" style="72" customWidth="1"/>
    <col min="6" max="6" width="24" customWidth="1"/>
    <col min="7" max="7" width="9.109375" customWidth="1"/>
    <col min="8" max="11" width="8" customWidth="1"/>
  </cols>
  <sheetData>
    <row r="1" spans="1:11" ht="13.5" customHeight="1" thickBot="1" x14ac:dyDescent="0.3">
      <c r="A1" s="1" t="s">
        <v>0</v>
      </c>
      <c r="B1" s="2" t="s">
        <v>1</v>
      </c>
      <c r="C1" s="3"/>
      <c r="D1" s="4"/>
      <c r="E1" s="5"/>
      <c r="F1" s="6"/>
      <c r="G1" s="6"/>
      <c r="H1" s="6"/>
      <c r="I1" s="6"/>
      <c r="J1" s="6"/>
      <c r="K1" s="6"/>
    </row>
    <row r="2" spans="1:11" ht="15.75" customHeight="1" thickTop="1" x14ac:dyDescent="0.25">
      <c r="A2" s="7"/>
      <c r="B2" s="8"/>
      <c r="C2" s="9"/>
      <c r="D2" s="10"/>
      <c r="E2" s="11"/>
      <c r="F2" s="12"/>
      <c r="G2" s="12"/>
      <c r="H2" s="12"/>
      <c r="I2" s="12"/>
      <c r="J2" s="12"/>
      <c r="K2" s="12"/>
    </row>
    <row r="3" spans="1:11" ht="12.75" customHeight="1" x14ac:dyDescent="0.25">
      <c r="A3" s="13"/>
      <c r="B3" s="14" t="s">
        <v>2</v>
      </c>
      <c r="C3" s="15"/>
      <c r="D3" s="16"/>
      <c r="E3" s="17"/>
      <c r="F3" s="18"/>
      <c r="G3" s="19"/>
      <c r="H3" s="19"/>
      <c r="I3" s="19"/>
      <c r="J3" s="19"/>
      <c r="K3" s="19"/>
    </row>
    <row r="4" spans="1:11" ht="12.75" customHeight="1" x14ac:dyDescent="0.25">
      <c r="A4" s="13"/>
      <c r="B4" s="14"/>
      <c r="C4" s="15"/>
      <c r="D4" s="16"/>
      <c r="E4" s="17"/>
      <c r="F4" s="18"/>
      <c r="G4" s="19"/>
      <c r="H4" s="19"/>
      <c r="I4" s="19"/>
      <c r="J4" s="19"/>
      <c r="K4" s="19"/>
    </row>
    <row r="5" spans="1:11" ht="12.75" customHeight="1" x14ac:dyDescent="0.25">
      <c r="A5" s="20"/>
      <c r="B5" s="21" t="s">
        <v>3</v>
      </c>
      <c r="C5" s="9"/>
      <c r="D5" s="10"/>
      <c r="E5" s="22"/>
      <c r="F5" s="12"/>
      <c r="G5" s="12"/>
      <c r="H5" s="12"/>
      <c r="I5" s="12"/>
      <c r="J5" s="12"/>
      <c r="K5" s="12"/>
    </row>
    <row r="6" spans="1:11" ht="12.75" customHeight="1" x14ac:dyDescent="0.25">
      <c r="A6" s="20"/>
      <c r="B6" s="8"/>
      <c r="C6" s="9"/>
      <c r="D6" s="10"/>
      <c r="E6" s="22"/>
      <c r="F6" s="12"/>
      <c r="G6" s="12"/>
      <c r="H6" s="12"/>
      <c r="I6" s="12"/>
      <c r="J6" s="12"/>
      <c r="K6" s="12"/>
    </row>
    <row r="7" spans="1:11" ht="12.75" customHeight="1" x14ac:dyDescent="0.25">
      <c r="A7" s="20">
        <v>1</v>
      </c>
      <c r="B7" s="8" t="s">
        <v>4</v>
      </c>
      <c r="C7" s="9"/>
      <c r="D7" s="10"/>
      <c r="E7" s="22"/>
      <c r="F7" s="12"/>
      <c r="G7" s="12"/>
      <c r="H7" s="12"/>
      <c r="I7" s="12"/>
      <c r="J7" s="12"/>
      <c r="K7" s="12"/>
    </row>
    <row r="8" spans="1:11" ht="12.75" customHeight="1" x14ac:dyDescent="0.25">
      <c r="A8" s="20"/>
      <c r="B8" s="8"/>
      <c r="C8" s="9"/>
      <c r="D8" s="10"/>
      <c r="E8" s="22"/>
      <c r="F8" s="12"/>
      <c r="G8" s="12"/>
      <c r="H8" s="12"/>
      <c r="I8" s="12"/>
      <c r="J8" s="12"/>
      <c r="K8" s="12"/>
    </row>
    <row r="9" spans="1:11" ht="12.75" customHeight="1" x14ac:dyDescent="0.25">
      <c r="A9" s="20">
        <v>2</v>
      </c>
      <c r="B9" s="8" t="s">
        <v>5</v>
      </c>
      <c r="C9" s="9"/>
      <c r="D9" s="10"/>
      <c r="E9" s="23"/>
      <c r="F9" s="12"/>
      <c r="G9" s="12"/>
      <c r="H9" s="12"/>
      <c r="I9" s="12"/>
      <c r="J9" s="12"/>
      <c r="K9" s="12"/>
    </row>
    <row r="10" spans="1:11" ht="12.75" customHeight="1" x14ac:dyDescent="0.25">
      <c r="A10" s="24"/>
      <c r="B10" s="8"/>
      <c r="C10" s="9"/>
      <c r="D10" s="10"/>
      <c r="E10" s="23"/>
      <c r="F10" s="12"/>
      <c r="G10" s="12"/>
      <c r="H10" s="12"/>
      <c r="I10" s="12"/>
      <c r="J10" s="12"/>
      <c r="K10" s="12"/>
    </row>
    <row r="11" spans="1:11" ht="14.25" customHeight="1" x14ac:dyDescent="0.25">
      <c r="A11" s="20">
        <v>3</v>
      </c>
      <c r="B11" s="8" t="s">
        <v>6</v>
      </c>
      <c r="C11" s="9"/>
      <c r="D11" s="10"/>
      <c r="E11" s="23"/>
      <c r="F11" s="12"/>
      <c r="G11" s="12"/>
      <c r="H11" s="12"/>
      <c r="I11" s="12"/>
      <c r="J11" s="12"/>
      <c r="K11" s="12"/>
    </row>
    <row r="12" spans="1:11" ht="12.75" customHeight="1" x14ac:dyDescent="0.25">
      <c r="A12" s="24"/>
      <c r="B12" s="8"/>
      <c r="C12" s="9"/>
      <c r="D12" s="10"/>
      <c r="E12" s="23"/>
      <c r="F12" s="12"/>
      <c r="G12" s="12"/>
      <c r="H12" s="12"/>
      <c r="I12" s="12"/>
      <c r="J12" s="12"/>
      <c r="K12" s="12"/>
    </row>
    <row r="13" spans="1:11" ht="12.75" customHeight="1" x14ac:dyDescent="0.25">
      <c r="A13" s="20">
        <v>4</v>
      </c>
      <c r="B13" s="8" t="s">
        <v>7</v>
      </c>
      <c r="C13" s="9"/>
      <c r="D13" s="10"/>
      <c r="E13" s="23"/>
      <c r="F13" s="12"/>
      <c r="G13" s="12"/>
      <c r="H13" s="12"/>
      <c r="I13" s="12"/>
      <c r="J13" s="12"/>
      <c r="K13" s="12"/>
    </row>
    <row r="14" spans="1:11" ht="12.75" customHeight="1" x14ac:dyDescent="0.25">
      <c r="A14" s="20"/>
      <c r="B14" s="8"/>
      <c r="C14" s="9"/>
      <c r="D14" s="10"/>
      <c r="E14" s="23"/>
      <c r="F14" s="12"/>
      <c r="G14" s="12"/>
      <c r="H14" s="12"/>
      <c r="I14" s="12"/>
      <c r="J14" s="12"/>
      <c r="K14" s="12"/>
    </row>
    <row r="15" spans="1:11" ht="12.75" customHeight="1" x14ac:dyDescent="0.25">
      <c r="A15" s="20">
        <v>5</v>
      </c>
      <c r="B15" s="8" t="s">
        <v>8</v>
      </c>
      <c r="C15" s="9"/>
      <c r="D15" s="10"/>
      <c r="E15" s="23"/>
      <c r="F15" s="12"/>
      <c r="G15" s="12"/>
      <c r="H15" s="12"/>
      <c r="I15" s="12"/>
      <c r="J15" s="12"/>
      <c r="K15" s="12"/>
    </row>
    <row r="16" spans="1:11" ht="12.75" customHeight="1" x14ac:dyDescent="0.25">
      <c r="A16" s="20"/>
      <c r="B16" s="8"/>
      <c r="C16" s="9"/>
      <c r="D16" s="10"/>
      <c r="E16" s="23"/>
      <c r="F16" s="12"/>
      <c r="G16" s="12"/>
      <c r="H16" s="12"/>
      <c r="I16" s="12"/>
      <c r="J16" s="12"/>
      <c r="K16" s="12"/>
    </row>
    <row r="17" spans="1:11" ht="15" customHeight="1" x14ac:dyDescent="0.25">
      <c r="A17" s="20">
        <v>6</v>
      </c>
      <c r="B17" s="8" t="s">
        <v>9</v>
      </c>
      <c r="C17" s="9"/>
      <c r="D17" s="10"/>
      <c r="E17" s="23"/>
      <c r="F17" s="12"/>
      <c r="G17" s="12"/>
      <c r="H17" s="12"/>
      <c r="I17" s="12"/>
      <c r="J17" s="12"/>
      <c r="K17" s="12"/>
    </row>
    <row r="18" spans="1:11" ht="12.75" customHeight="1" x14ac:dyDescent="0.25">
      <c r="A18" s="20"/>
      <c r="B18" s="8"/>
      <c r="C18" s="9"/>
      <c r="D18" s="10"/>
      <c r="E18" s="22"/>
      <c r="F18" s="12"/>
      <c r="G18" s="12"/>
      <c r="H18" s="12"/>
      <c r="I18" s="12"/>
      <c r="J18" s="12"/>
      <c r="K18" s="12"/>
    </row>
    <row r="19" spans="1:11" ht="12.75" customHeight="1" x14ac:dyDescent="0.25">
      <c r="A19" s="20"/>
      <c r="B19" s="21" t="s">
        <v>10</v>
      </c>
      <c r="C19" s="9"/>
      <c r="D19" s="10"/>
      <c r="E19" s="22"/>
      <c r="F19" s="12"/>
      <c r="G19" s="12"/>
      <c r="H19" s="12"/>
      <c r="I19" s="12"/>
      <c r="J19" s="12"/>
      <c r="K19" s="12"/>
    </row>
    <row r="20" spans="1:11" ht="12.75" customHeight="1" x14ac:dyDescent="0.25">
      <c r="A20" s="20"/>
      <c r="B20" s="8"/>
      <c r="C20" s="9"/>
      <c r="D20" s="10"/>
      <c r="E20" s="22"/>
      <c r="F20" s="12"/>
      <c r="G20" s="12"/>
      <c r="H20" s="12"/>
      <c r="I20" s="12"/>
      <c r="J20" s="12"/>
      <c r="K20" s="12"/>
    </row>
    <row r="21" spans="1:11" ht="12.75" customHeight="1" x14ac:dyDescent="0.25">
      <c r="A21" s="20">
        <v>7</v>
      </c>
      <c r="B21" s="1084" t="s">
        <v>1178</v>
      </c>
      <c r="C21" s="9"/>
      <c r="D21" s="10"/>
      <c r="E21" s="22"/>
      <c r="F21" s="12"/>
      <c r="G21" s="12"/>
      <c r="H21" s="12"/>
      <c r="I21" s="12"/>
      <c r="J21" s="12"/>
      <c r="K21" s="12"/>
    </row>
    <row r="22" spans="1:11" ht="12.75" customHeight="1" x14ac:dyDescent="0.25">
      <c r="A22" s="20"/>
      <c r="B22" s="8"/>
      <c r="C22" s="9"/>
      <c r="D22" s="10"/>
      <c r="E22" s="22"/>
      <c r="F22" s="12"/>
      <c r="G22" s="12"/>
      <c r="H22" s="12"/>
      <c r="I22" s="12"/>
      <c r="J22" s="12"/>
      <c r="K22" s="12"/>
    </row>
    <row r="23" spans="1:11" ht="12.75" customHeight="1" x14ac:dyDescent="0.25">
      <c r="A23" s="20"/>
      <c r="B23" s="25" t="s">
        <v>11</v>
      </c>
      <c r="C23" s="9"/>
      <c r="D23" s="10"/>
      <c r="E23" s="22"/>
      <c r="F23" s="12"/>
      <c r="G23" s="12"/>
      <c r="H23" s="12"/>
      <c r="I23" s="12"/>
      <c r="J23" s="12"/>
      <c r="K23" s="12"/>
    </row>
    <row r="24" spans="1:11" ht="12.75" customHeight="1" x14ac:dyDescent="0.25">
      <c r="A24" s="20"/>
      <c r="B24" s="8"/>
      <c r="C24" s="9"/>
      <c r="D24" s="10"/>
      <c r="E24" s="22"/>
      <c r="F24" s="12"/>
      <c r="G24" s="12"/>
      <c r="H24" s="12"/>
      <c r="I24" s="12"/>
      <c r="J24" s="12"/>
      <c r="K24" s="12"/>
    </row>
    <row r="25" spans="1:11" ht="153.6" customHeight="1" x14ac:dyDescent="0.25">
      <c r="A25" s="20">
        <v>8</v>
      </c>
      <c r="B25" s="8" t="s">
        <v>12</v>
      </c>
      <c r="C25" s="9"/>
      <c r="D25" s="10"/>
      <c r="E25" s="22"/>
      <c r="F25" s="12"/>
      <c r="G25" s="12"/>
      <c r="H25" s="12"/>
      <c r="I25" s="12"/>
      <c r="J25" s="12"/>
      <c r="K25" s="12"/>
    </row>
    <row r="26" spans="1:11" ht="12.75" customHeight="1" x14ac:dyDescent="0.25">
      <c r="A26" s="20"/>
      <c r="B26" s="8"/>
      <c r="C26" s="9"/>
      <c r="D26" s="10"/>
      <c r="E26" s="22"/>
      <c r="F26" s="12"/>
      <c r="G26" s="12"/>
      <c r="H26" s="12"/>
      <c r="I26" s="12"/>
      <c r="J26" s="12"/>
      <c r="K26" s="12"/>
    </row>
    <row r="27" spans="1:11" ht="26.25" customHeight="1" x14ac:dyDescent="0.25">
      <c r="A27" s="20"/>
      <c r="B27" s="8" t="s">
        <v>13</v>
      </c>
      <c r="C27" s="9"/>
      <c r="D27" s="10"/>
      <c r="E27" s="22"/>
      <c r="F27" s="12"/>
      <c r="G27" s="12"/>
      <c r="H27" s="12"/>
      <c r="I27" s="12"/>
      <c r="J27" s="12"/>
      <c r="K27" s="12"/>
    </row>
    <row r="28" spans="1:11" ht="12.75" customHeight="1" x14ac:dyDescent="0.25">
      <c r="A28" s="20"/>
      <c r="B28" s="8"/>
      <c r="C28" s="9"/>
      <c r="D28" s="10"/>
      <c r="E28" s="22"/>
      <c r="F28" s="12"/>
      <c r="G28" s="12"/>
      <c r="H28" s="12"/>
      <c r="I28" s="12"/>
      <c r="J28" s="12"/>
      <c r="K28" s="12"/>
    </row>
    <row r="29" spans="1:11" ht="12.75" customHeight="1" x14ac:dyDescent="0.25">
      <c r="A29" s="26"/>
      <c r="B29" s="14"/>
      <c r="C29" s="27"/>
      <c r="D29" s="28"/>
      <c r="E29" s="29"/>
      <c r="F29" s="12"/>
      <c r="G29" s="12"/>
      <c r="H29" s="12"/>
      <c r="I29" s="12"/>
      <c r="J29" s="12"/>
      <c r="K29" s="12"/>
    </row>
    <row r="30" spans="1:11" ht="12.75" customHeight="1" x14ac:dyDescent="0.25">
      <c r="A30" s="20"/>
      <c r="B30" s="8"/>
      <c r="C30" s="9"/>
      <c r="D30" s="10"/>
      <c r="E30" s="22"/>
      <c r="F30" s="12"/>
      <c r="G30" s="12"/>
      <c r="H30" s="12"/>
      <c r="I30" s="12"/>
      <c r="J30" s="12"/>
      <c r="K30" s="12"/>
    </row>
    <row r="31" spans="1:11" ht="12.75" customHeight="1" x14ac:dyDescent="0.25">
      <c r="A31" s="20"/>
      <c r="B31" s="21" t="s">
        <v>14</v>
      </c>
      <c r="C31" s="9"/>
      <c r="D31" s="10"/>
      <c r="E31" s="22"/>
      <c r="F31" s="12"/>
      <c r="G31" s="12"/>
      <c r="H31" s="12"/>
      <c r="I31" s="12"/>
      <c r="J31" s="12"/>
      <c r="K31" s="12"/>
    </row>
    <row r="32" spans="1:11" ht="12.75" customHeight="1" x14ac:dyDescent="0.25">
      <c r="A32" s="20"/>
      <c r="B32" s="8"/>
      <c r="C32" s="9"/>
      <c r="D32" s="10"/>
      <c r="E32" s="22"/>
      <c r="F32" s="19"/>
      <c r="G32" s="19"/>
      <c r="H32" s="19"/>
      <c r="I32" s="19"/>
      <c r="J32" s="19"/>
      <c r="K32" s="19"/>
    </row>
    <row r="33" spans="1:11" ht="66" customHeight="1" x14ac:dyDescent="0.25">
      <c r="A33" s="20">
        <v>9</v>
      </c>
      <c r="B33" s="8" t="s">
        <v>15</v>
      </c>
      <c r="C33" s="9"/>
      <c r="D33" s="10"/>
      <c r="E33" s="22"/>
      <c r="F33" s="19"/>
      <c r="G33" s="19"/>
      <c r="H33" s="19"/>
      <c r="I33" s="19"/>
      <c r="J33" s="19"/>
      <c r="K33" s="19"/>
    </row>
    <row r="34" spans="1:11" ht="12.75" customHeight="1" x14ac:dyDescent="0.25">
      <c r="A34" s="20"/>
      <c r="B34" s="8"/>
      <c r="C34" s="9"/>
      <c r="D34" s="10"/>
      <c r="E34" s="22"/>
      <c r="F34" s="12"/>
      <c r="G34" s="12"/>
      <c r="H34" s="12"/>
      <c r="I34" s="12"/>
      <c r="J34" s="12"/>
      <c r="K34" s="12"/>
    </row>
    <row r="35" spans="1:11" ht="132" customHeight="1" x14ac:dyDescent="0.25">
      <c r="A35" s="20">
        <v>10</v>
      </c>
      <c r="B35" s="8" t="s">
        <v>16</v>
      </c>
      <c r="C35" s="9"/>
      <c r="D35" s="10"/>
      <c r="E35" s="22"/>
      <c r="F35" s="12"/>
      <c r="G35" s="12"/>
      <c r="H35" s="12"/>
      <c r="I35" s="12"/>
      <c r="J35" s="12"/>
      <c r="K35" s="12"/>
    </row>
    <row r="36" spans="1:11" ht="12.75" customHeight="1" thickBot="1" x14ac:dyDescent="0.3">
      <c r="A36" s="30"/>
      <c r="B36" s="31"/>
      <c r="C36" s="32"/>
      <c r="D36" s="33"/>
      <c r="E36" s="34"/>
      <c r="F36" s="12"/>
      <c r="G36" s="12"/>
      <c r="H36" s="12"/>
      <c r="I36" s="12"/>
      <c r="J36" s="12"/>
      <c r="K36" s="12"/>
    </row>
    <row r="37" spans="1:11" ht="13.5" customHeight="1" thickBot="1" x14ac:dyDescent="0.3">
      <c r="A37" s="35"/>
      <c r="B37" s="36"/>
      <c r="C37" s="1180"/>
      <c r="D37" s="1181"/>
      <c r="E37" s="37"/>
      <c r="F37" s="12"/>
      <c r="G37" s="12"/>
      <c r="H37" s="12"/>
      <c r="I37" s="12"/>
      <c r="J37" s="12"/>
      <c r="K37" s="12"/>
    </row>
    <row r="38" spans="1:11" ht="14.25" customHeight="1" x14ac:dyDescent="0.25">
      <c r="A38" s="38"/>
      <c r="B38" s="39" t="s">
        <v>17</v>
      </c>
      <c r="C38" s="40"/>
      <c r="D38" s="41"/>
      <c r="E38" s="42"/>
      <c r="F38" s="12"/>
      <c r="G38" s="12"/>
      <c r="H38" s="12"/>
      <c r="I38" s="12"/>
      <c r="J38" s="12"/>
      <c r="K38" s="12"/>
    </row>
    <row r="39" spans="1:11" ht="14.25" customHeight="1" x14ac:dyDescent="0.25">
      <c r="A39" s="20"/>
      <c r="B39" s="8"/>
      <c r="C39" s="9"/>
      <c r="D39" s="10"/>
      <c r="E39" s="22"/>
      <c r="F39" s="12"/>
      <c r="G39" s="12"/>
      <c r="H39" s="12"/>
      <c r="I39" s="12"/>
      <c r="J39" s="12"/>
      <c r="K39" s="12"/>
    </row>
    <row r="40" spans="1:11" ht="26.25" customHeight="1" x14ac:dyDescent="0.25">
      <c r="A40" s="20">
        <v>11</v>
      </c>
      <c r="B40" s="8" t="s">
        <v>18</v>
      </c>
      <c r="C40" s="9"/>
      <c r="D40" s="10"/>
      <c r="E40" s="22"/>
      <c r="F40" s="12"/>
      <c r="G40" s="12"/>
      <c r="H40" s="12"/>
      <c r="I40" s="12"/>
      <c r="J40" s="12"/>
      <c r="K40" s="12"/>
    </row>
    <row r="41" spans="1:11" ht="12.75" customHeight="1" x14ac:dyDescent="0.25">
      <c r="A41" s="20"/>
      <c r="B41" s="8"/>
      <c r="C41" s="9"/>
      <c r="D41" s="10"/>
      <c r="E41" s="22"/>
      <c r="F41" s="12"/>
      <c r="G41" s="12"/>
      <c r="H41" s="12"/>
      <c r="I41" s="12"/>
      <c r="J41" s="12"/>
      <c r="K41" s="12"/>
    </row>
    <row r="42" spans="1:11" ht="39" customHeight="1" x14ac:dyDescent="0.25">
      <c r="A42" s="20" t="s">
        <v>19</v>
      </c>
      <c r="B42" s="8" t="s">
        <v>20</v>
      </c>
      <c r="C42" s="9"/>
      <c r="D42" s="10"/>
      <c r="E42" s="22"/>
      <c r="F42" s="12"/>
      <c r="G42" s="12"/>
      <c r="H42" s="12"/>
      <c r="I42" s="12"/>
      <c r="J42" s="12"/>
      <c r="K42" s="12"/>
    </row>
    <row r="43" spans="1:11" ht="12.75" customHeight="1" x14ac:dyDescent="0.25">
      <c r="A43" s="20"/>
      <c r="B43" s="8"/>
      <c r="C43" s="9"/>
      <c r="D43" s="10"/>
      <c r="E43" s="22"/>
      <c r="F43" s="12"/>
      <c r="G43" s="12"/>
      <c r="H43" s="12"/>
      <c r="I43" s="12"/>
      <c r="J43" s="12"/>
      <c r="K43" s="12"/>
    </row>
    <row r="44" spans="1:11" ht="39" customHeight="1" x14ac:dyDescent="0.25">
      <c r="A44" s="20" t="s">
        <v>21</v>
      </c>
      <c r="B44" s="8" t="s">
        <v>22</v>
      </c>
      <c r="C44" s="9"/>
      <c r="D44" s="10"/>
      <c r="E44" s="22"/>
      <c r="F44" s="12"/>
      <c r="G44" s="12"/>
      <c r="H44" s="12"/>
      <c r="I44" s="12"/>
      <c r="J44" s="12"/>
      <c r="K44" s="12"/>
    </row>
    <row r="45" spans="1:11" ht="12.75" customHeight="1" x14ac:dyDescent="0.25">
      <c r="A45" s="20"/>
      <c r="B45" s="8"/>
      <c r="C45" s="9"/>
      <c r="D45" s="10"/>
      <c r="E45" s="22"/>
      <c r="F45" s="12"/>
      <c r="G45" s="12"/>
      <c r="H45" s="12"/>
      <c r="I45" s="12"/>
      <c r="J45" s="12"/>
      <c r="K45" s="12"/>
    </row>
    <row r="46" spans="1:11" ht="26.25" customHeight="1" x14ac:dyDescent="0.25">
      <c r="A46" s="20" t="s">
        <v>23</v>
      </c>
      <c r="B46" s="8" t="s">
        <v>24</v>
      </c>
      <c r="C46" s="9"/>
      <c r="D46" s="10"/>
      <c r="E46" s="22"/>
      <c r="F46" s="12"/>
      <c r="G46" s="12"/>
      <c r="H46" s="12"/>
      <c r="I46" s="12"/>
      <c r="J46" s="12"/>
      <c r="K46" s="12"/>
    </row>
    <row r="47" spans="1:11" ht="12.75" customHeight="1" x14ac:dyDescent="0.25">
      <c r="A47" s="20"/>
      <c r="B47" s="8"/>
      <c r="C47" s="9"/>
      <c r="D47" s="10"/>
      <c r="E47" s="22"/>
      <c r="F47" s="12"/>
      <c r="G47" s="12"/>
      <c r="H47" s="12"/>
      <c r="I47" s="12"/>
      <c r="J47" s="12"/>
      <c r="K47" s="12"/>
    </row>
    <row r="48" spans="1:11" ht="12.75" customHeight="1" x14ac:dyDescent="0.25">
      <c r="A48" s="20" t="s">
        <v>25</v>
      </c>
      <c r="B48" s="8" t="s">
        <v>26</v>
      </c>
      <c r="C48" s="9"/>
      <c r="D48" s="10"/>
      <c r="E48" s="22"/>
      <c r="F48" s="12"/>
      <c r="G48" s="12"/>
      <c r="H48" s="12"/>
      <c r="I48" s="12"/>
      <c r="J48" s="12"/>
      <c r="K48" s="12"/>
    </row>
    <row r="49" spans="1:11" ht="12.75" customHeight="1" x14ac:dyDescent="0.25">
      <c r="A49" s="20"/>
      <c r="B49" s="8"/>
      <c r="C49" s="9"/>
      <c r="D49" s="10"/>
      <c r="E49" s="22"/>
      <c r="F49" s="12"/>
      <c r="G49" s="12"/>
      <c r="H49" s="12"/>
      <c r="I49" s="12"/>
      <c r="J49" s="12"/>
      <c r="K49" s="12"/>
    </row>
    <row r="50" spans="1:11" ht="39" customHeight="1" x14ac:dyDescent="0.25">
      <c r="A50" s="20" t="s">
        <v>27</v>
      </c>
      <c r="B50" s="8" t="s">
        <v>28</v>
      </c>
      <c r="C50" s="9"/>
      <c r="D50" s="10"/>
      <c r="E50" s="22"/>
      <c r="F50" s="12"/>
      <c r="G50" s="12"/>
      <c r="H50" s="12"/>
      <c r="I50" s="12"/>
      <c r="J50" s="12"/>
      <c r="K50" s="12"/>
    </row>
    <row r="51" spans="1:11" ht="12.75" customHeight="1" x14ac:dyDescent="0.25">
      <c r="A51" s="20"/>
      <c r="B51" s="8"/>
      <c r="C51" s="9"/>
      <c r="D51" s="10"/>
      <c r="E51" s="22"/>
      <c r="F51" s="12"/>
      <c r="G51" s="12"/>
      <c r="H51" s="12"/>
      <c r="I51" s="12"/>
      <c r="J51" s="12"/>
      <c r="K51" s="12"/>
    </row>
    <row r="52" spans="1:11" ht="39" customHeight="1" x14ac:dyDescent="0.25">
      <c r="A52" s="20" t="s">
        <v>29</v>
      </c>
      <c r="B52" s="8" t="s">
        <v>30</v>
      </c>
      <c r="C52" s="9"/>
      <c r="D52" s="10"/>
      <c r="E52" s="22"/>
      <c r="F52" s="12"/>
      <c r="G52" s="12"/>
      <c r="H52" s="12"/>
      <c r="I52" s="12"/>
      <c r="J52" s="12"/>
      <c r="K52" s="12"/>
    </row>
    <row r="53" spans="1:11" ht="12.75" customHeight="1" x14ac:dyDescent="0.25">
      <c r="A53" s="26"/>
      <c r="B53" s="43"/>
      <c r="C53" s="27"/>
      <c r="D53" s="44"/>
      <c r="E53" s="29"/>
      <c r="F53" s="12"/>
      <c r="G53" s="12"/>
      <c r="H53" s="12"/>
      <c r="I53" s="12"/>
      <c r="J53" s="12"/>
      <c r="K53" s="12"/>
    </row>
    <row r="54" spans="1:11" ht="12.75" customHeight="1" x14ac:dyDescent="0.25">
      <c r="A54" s="26"/>
      <c r="B54" s="14"/>
      <c r="C54" s="27"/>
      <c r="D54" s="28"/>
      <c r="E54" s="29"/>
      <c r="F54" s="12"/>
      <c r="G54" s="12"/>
      <c r="H54" s="12"/>
      <c r="I54" s="12"/>
      <c r="J54" s="12"/>
      <c r="K54" s="12"/>
    </row>
    <row r="55" spans="1:11" ht="39" customHeight="1" x14ac:dyDescent="0.25">
      <c r="A55" s="20" t="s">
        <v>31</v>
      </c>
      <c r="B55" s="8" t="s">
        <v>32</v>
      </c>
      <c r="C55" s="9"/>
      <c r="D55" s="10"/>
      <c r="E55" s="22"/>
      <c r="F55" s="12"/>
      <c r="G55" s="12"/>
      <c r="H55" s="12"/>
      <c r="I55" s="12"/>
      <c r="J55" s="12"/>
      <c r="K55" s="12"/>
    </row>
    <row r="56" spans="1:11" ht="12.75" customHeight="1" x14ac:dyDescent="0.25">
      <c r="A56" s="20"/>
      <c r="B56" s="8"/>
      <c r="C56" s="9"/>
      <c r="D56" s="10"/>
      <c r="E56" s="22"/>
      <c r="F56" s="12"/>
      <c r="G56" s="12"/>
      <c r="H56" s="12"/>
      <c r="I56" s="12"/>
      <c r="J56" s="12"/>
      <c r="K56" s="12"/>
    </row>
    <row r="57" spans="1:11" ht="39" customHeight="1" x14ac:dyDescent="0.25">
      <c r="A57" s="20" t="s">
        <v>33</v>
      </c>
      <c r="B57" s="8" t="s">
        <v>34</v>
      </c>
      <c r="C57" s="9"/>
      <c r="D57" s="10"/>
      <c r="E57" s="22"/>
      <c r="F57" s="12"/>
      <c r="G57" s="12"/>
      <c r="H57" s="12"/>
      <c r="I57" s="12"/>
      <c r="J57" s="12"/>
      <c r="K57" s="12"/>
    </row>
    <row r="58" spans="1:11" ht="12.75" customHeight="1" x14ac:dyDescent="0.25">
      <c r="A58" s="20"/>
      <c r="B58" s="8"/>
      <c r="C58" s="9"/>
      <c r="D58" s="10"/>
      <c r="E58" s="22"/>
      <c r="F58" s="12"/>
      <c r="G58" s="12"/>
      <c r="H58" s="12"/>
      <c r="I58" s="12"/>
      <c r="J58" s="12"/>
      <c r="K58" s="12"/>
    </row>
    <row r="59" spans="1:11" ht="26.25" customHeight="1" x14ac:dyDescent="0.25">
      <c r="A59" s="20" t="s">
        <v>35</v>
      </c>
      <c r="B59" s="8" t="s">
        <v>36</v>
      </c>
      <c r="C59" s="9"/>
      <c r="D59" s="10"/>
      <c r="E59" s="22"/>
      <c r="F59" s="12"/>
      <c r="G59" s="12"/>
      <c r="H59" s="12"/>
      <c r="I59" s="12"/>
      <c r="J59" s="12"/>
      <c r="K59" s="12"/>
    </row>
    <row r="60" spans="1:11" ht="12.75" customHeight="1" x14ac:dyDescent="0.25">
      <c r="A60" s="20"/>
      <c r="B60" s="8"/>
      <c r="C60" s="9"/>
      <c r="D60" s="10"/>
      <c r="E60" s="22"/>
      <c r="F60" s="12"/>
      <c r="G60" s="12"/>
      <c r="H60" s="12"/>
      <c r="I60" s="12"/>
      <c r="J60" s="12"/>
      <c r="K60" s="12"/>
    </row>
    <row r="61" spans="1:11" ht="26.25" customHeight="1" x14ac:dyDescent="0.25">
      <c r="A61" s="20" t="s">
        <v>37</v>
      </c>
      <c r="B61" s="8" t="s">
        <v>38</v>
      </c>
      <c r="C61" s="9"/>
      <c r="D61" s="10"/>
      <c r="E61" s="22"/>
      <c r="F61" s="12"/>
      <c r="G61" s="12"/>
      <c r="H61" s="12"/>
      <c r="I61" s="12"/>
      <c r="J61" s="12"/>
      <c r="K61" s="12"/>
    </row>
    <row r="62" spans="1:11" ht="12.75" customHeight="1" x14ac:dyDescent="0.25">
      <c r="A62" s="20"/>
      <c r="B62" s="8"/>
      <c r="C62" s="9"/>
      <c r="D62" s="10"/>
      <c r="E62" s="22"/>
      <c r="F62" s="12"/>
      <c r="G62" s="12"/>
      <c r="H62" s="12"/>
      <c r="I62" s="12"/>
      <c r="J62" s="12"/>
      <c r="K62" s="12"/>
    </row>
    <row r="63" spans="1:11" ht="12.75" customHeight="1" x14ac:dyDescent="0.25">
      <c r="A63" s="20"/>
      <c r="B63" s="21" t="s">
        <v>39</v>
      </c>
      <c r="C63" s="9"/>
      <c r="D63" s="10"/>
      <c r="E63" s="22"/>
      <c r="F63" s="12"/>
      <c r="G63" s="12"/>
      <c r="H63" s="12"/>
      <c r="I63" s="12"/>
      <c r="J63" s="12"/>
      <c r="K63" s="12"/>
    </row>
    <row r="64" spans="1:11" ht="12.75" customHeight="1" x14ac:dyDescent="0.25">
      <c r="A64" s="20"/>
      <c r="B64" s="8"/>
      <c r="C64" s="9"/>
      <c r="D64" s="10"/>
      <c r="E64" s="22"/>
      <c r="F64" s="12"/>
      <c r="G64" s="12"/>
      <c r="H64" s="12"/>
      <c r="I64" s="12"/>
      <c r="J64" s="12"/>
      <c r="K64" s="12"/>
    </row>
    <row r="65" spans="1:11" ht="52.5" customHeight="1" x14ac:dyDescent="0.25">
      <c r="A65" s="20">
        <v>12</v>
      </c>
      <c r="B65" s="8" t="s">
        <v>40</v>
      </c>
      <c r="C65" s="9"/>
      <c r="D65" s="10"/>
      <c r="E65" s="22"/>
      <c r="F65" s="12"/>
      <c r="G65" s="12"/>
      <c r="H65" s="12"/>
      <c r="I65" s="12"/>
      <c r="J65" s="12"/>
      <c r="K65" s="12"/>
    </row>
    <row r="66" spans="1:11" ht="12.75" customHeight="1" x14ac:dyDescent="0.25">
      <c r="A66" s="20"/>
      <c r="B66" s="8"/>
      <c r="C66" s="9"/>
      <c r="D66" s="10"/>
      <c r="E66" s="22"/>
      <c r="F66" s="12"/>
      <c r="G66" s="12"/>
      <c r="H66" s="12"/>
      <c r="I66" s="12"/>
      <c r="J66" s="12"/>
      <c r="K66" s="12"/>
    </row>
    <row r="67" spans="1:11" ht="92.25" customHeight="1" x14ac:dyDescent="0.25">
      <c r="A67" s="20">
        <v>13</v>
      </c>
      <c r="B67" s="8" t="s">
        <v>41</v>
      </c>
      <c r="C67" s="9"/>
      <c r="D67" s="10"/>
      <c r="E67" s="22"/>
      <c r="F67" s="12"/>
      <c r="G67" s="12"/>
      <c r="H67" s="12"/>
      <c r="I67" s="12"/>
      <c r="J67" s="12"/>
      <c r="K67" s="12"/>
    </row>
    <row r="68" spans="1:11" ht="12.75" customHeight="1" x14ac:dyDescent="0.25">
      <c r="A68" s="20"/>
      <c r="B68" s="8"/>
      <c r="C68" s="9"/>
      <c r="D68" s="10"/>
      <c r="E68" s="22"/>
      <c r="F68" s="12"/>
      <c r="G68" s="12"/>
      <c r="H68" s="12"/>
      <c r="I68" s="12"/>
      <c r="J68" s="12"/>
      <c r="K68" s="12"/>
    </row>
    <row r="69" spans="1:11" ht="66" customHeight="1" x14ac:dyDescent="0.25">
      <c r="A69" s="20">
        <v>14</v>
      </c>
      <c r="B69" s="8" t="s">
        <v>42</v>
      </c>
      <c r="C69" s="9"/>
      <c r="D69" s="10"/>
      <c r="E69" s="22"/>
      <c r="F69" s="12"/>
      <c r="G69" s="12"/>
      <c r="H69" s="12"/>
      <c r="I69" s="12"/>
      <c r="J69" s="12"/>
      <c r="K69" s="12"/>
    </row>
    <row r="70" spans="1:11" ht="12.75" customHeight="1" x14ac:dyDescent="0.25">
      <c r="A70" s="20"/>
      <c r="B70" s="8"/>
      <c r="C70" s="9"/>
      <c r="D70" s="10"/>
      <c r="E70" s="22"/>
      <c r="F70" s="12"/>
      <c r="G70" s="12"/>
      <c r="H70" s="12"/>
      <c r="I70" s="12"/>
      <c r="J70" s="12"/>
      <c r="K70" s="12"/>
    </row>
    <row r="71" spans="1:11" ht="39" customHeight="1" x14ac:dyDescent="0.25">
      <c r="A71" s="20">
        <v>15</v>
      </c>
      <c r="B71" s="8" t="s">
        <v>43</v>
      </c>
      <c r="C71" s="9"/>
      <c r="D71" s="10"/>
      <c r="E71" s="22"/>
      <c r="F71" s="12"/>
      <c r="G71" s="12"/>
      <c r="H71" s="12"/>
      <c r="I71" s="12"/>
      <c r="J71" s="12"/>
      <c r="K71" s="12"/>
    </row>
    <row r="72" spans="1:11" ht="12.75" customHeight="1" x14ac:dyDescent="0.25">
      <c r="A72" s="20"/>
      <c r="B72" s="8"/>
      <c r="C72" s="9"/>
      <c r="D72" s="10"/>
      <c r="E72" s="22"/>
      <c r="F72" s="12"/>
      <c r="G72" s="12"/>
      <c r="H72" s="12"/>
      <c r="I72" s="12"/>
      <c r="J72" s="12"/>
      <c r="K72" s="12"/>
    </row>
    <row r="73" spans="1:11" ht="13.5" customHeight="1" thickBot="1" x14ac:dyDescent="0.3">
      <c r="A73" s="35"/>
      <c r="B73" s="36"/>
      <c r="C73" s="1180"/>
      <c r="D73" s="1181"/>
      <c r="E73" s="37"/>
      <c r="F73" s="12"/>
      <c r="G73" s="12"/>
      <c r="H73" s="12"/>
      <c r="I73" s="12"/>
      <c r="J73" s="12"/>
      <c r="K73" s="12"/>
    </row>
    <row r="74" spans="1:11" ht="12.75" customHeight="1" x14ac:dyDescent="0.25">
      <c r="A74" s="45"/>
      <c r="B74" s="46"/>
      <c r="C74" s="47"/>
      <c r="D74" s="48"/>
      <c r="E74" s="49"/>
      <c r="F74" s="12"/>
      <c r="G74" s="12"/>
      <c r="H74" s="12"/>
      <c r="I74" s="12"/>
      <c r="J74" s="12"/>
      <c r="K74" s="12"/>
    </row>
    <row r="75" spans="1:11" ht="132" customHeight="1" x14ac:dyDescent="0.25">
      <c r="A75" s="20">
        <v>16</v>
      </c>
      <c r="B75" s="8" t="s">
        <v>44</v>
      </c>
      <c r="C75" s="9"/>
      <c r="D75" s="10"/>
      <c r="E75" s="22"/>
      <c r="F75" s="12"/>
      <c r="G75" s="12"/>
      <c r="H75" s="12"/>
      <c r="I75" s="12"/>
      <c r="J75" s="12"/>
      <c r="K75" s="12"/>
    </row>
    <row r="76" spans="1:11" ht="12.75" customHeight="1" x14ac:dyDescent="0.25">
      <c r="A76" s="20"/>
      <c r="B76" s="8"/>
      <c r="C76" s="9"/>
      <c r="D76" s="10"/>
      <c r="E76" s="22"/>
      <c r="F76" s="12"/>
      <c r="G76" s="12"/>
      <c r="H76" s="12"/>
      <c r="I76" s="12"/>
      <c r="J76" s="12"/>
      <c r="K76" s="12"/>
    </row>
    <row r="77" spans="1:11" ht="39" customHeight="1" x14ac:dyDescent="0.25">
      <c r="A77" s="20">
        <v>17</v>
      </c>
      <c r="B77" s="8" t="s">
        <v>45</v>
      </c>
      <c r="C77" s="9"/>
      <c r="D77" s="10"/>
      <c r="E77" s="22"/>
      <c r="F77" s="12"/>
      <c r="G77" s="12"/>
      <c r="H77" s="12"/>
      <c r="I77" s="12"/>
      <c r="J77" s="12"/>
      <c r="K77" s="12"/>
    </row>
    <row r="78" spans="1:11" ht="12.75" customHeight="1" x14ac:dyDescent="0.25">
      <c r="A78" s="20"/>
      <c r="B78" s="8"/>
      <c r="C78" s="9"/>
      <c r="D78" s="10"/>
      <c r="E78" s="22"/>
      <c r="F78" s="12"/>
      <c r="G78" s="12"/>
      <c r="H78" s="12"/>
      <c r="I78" s="12"/>
      <c r="J78" s="12"/>
      <c r="K78" s="12"/>
    </row>
    <row r="79" spans="1:11" ht="26.25" customHeight="1" x14ac:dyDescent="0.25">
      <c r="A79" s="20">
        <v>18</v>
      </c>
      <c r="B79" s="8" t="s">
        <v>46</v>
      </c>
      <c r="C79" s="9"/>
      <c r="D79" s="10"/>
      <c r="E79" s="22"/>
      <c r="F79" s="12"/>
      <c r="G79" s="12"/>
      <c r="H79" s="12"/>
      <c r="I79" s="12"/>
      <c r="J79" s="12"/>
      <c r="K79" s="12"/>
    </row>
    <row r="80" spans="1:11" ht="12.75" customHeight="1" x14ac:dyDescent="0.25">
      <c r="A80" s="20"/>
      <c r="B80" s="8"/>
      <c r="C80" s="9"/>
      <c r="D80" s="10"/>
      <c r="E80" s="22"/>
      <c r="F80" s="12"/>
      <c r="G80" s="12"/>
      <c r="H80" s="12"/>
      <c r="I80" s="12"/>
      <c r="J80" s="12"/>
      <c r="K80" s="12"/>
    </row>
    <row r="81" spans="1:11" ht="12.75" customHeight="1" x14ac:dyDescent="0.25">
      <c r="A81" s="20"/>
      <c r="B81" s="21" t="s">
        <v>47</v>
      </c>
      <c r="C81" s="9"/>
      <c r="D81" s="10"/>
      <c r="E81" s="22"/>
      <c r="F81" s="12"/>
      <c r="G81" s="12"/>
      <c r="H81" s="12"/>
      <c r="I81" s="12"/>
      <c r="J81" s="12"/>
      <c r="K81" s="12"/>
    </row>
    <row r="82" spans="1:11" ht="12.75" customHeight="1" x14ac:dyDescent="0.25">
      <c r="A82" s="20"/>
      <c r="B82" s="8"/>
      <c r="C82" s="9"/>
      <c r="D82" s="10"/>
      <c r="E82" s="22"/>
      <c r="F82" s="12"/>
      <c r="G82" s="12"/>
      <c r="H82" s="12"/>
      <c r="I82" s="12"/>
      <c r="J82" s="12"/>
      <c r="K82" s="12"/>
    </row>
    <row r="83" spans="1:11" ht="52.5" customHeight="1" x14ac:dyDescent="0.25">
      <c r="A83" s="20">
        <v>19</v>
      </c>
      <c r="B83" s="8" t="s">
        <v>48</v>
      </c>
      <c r="C83" s="9"/>
      <c r="D83" s="10"/>
      <c r="E83" s="22"/>
      <c r="F83" s="12"/>
      <c r="G83" s="12"/>
      <c r="H83" s="12"/>
      <c r="I83" s="12"/>
      <c r="J83" s="12"/>
      <c r="K83" s="12"/>
    </row>
    <row r="84" spans="1:11" ht="12.75" customHeight="1" x14ac:dyDescent="0.25">
      <c r="A84" s="20"/>
      <c r="B84" s="8"/>
      <c r="C84" s="9"/>
      <c r="D84" s="10"/>
      <c r="E84" s="22"/>
      <c r="F84" s="12"/>
      <c r="G84" s="12"/>
      <c r="H84" s="12"/>
      <c r="I84" s="12"/>
      <c r="J84" s="12"/>
      <c r="K84" s="12"/>
    </row>
    <row r="85" spans="1:11" ht="52.5" customHeight="1" x14ac:dyDescent="0.25">
      <c r="A85" s="20">
        <v>20</v>
      </c>
      <c r="B85" s="8" t="s">
        <v>49</v>
      </c>
      <c r="C85" s="9"/>
      <c r="D85" s="10"/>
      <c r="E85" s="22"/>
      <c r="F85" s="12"/>
      <c r="G85" s="12"/>
      <c r="H85" s="12"/>
      <c r="I85" s="12"/>
      <c r="J85" s="12"/>
      <c r="K85" s="12"/>
    </row>
    <row r="86" spans="1:11" ht="12.75" customHeight="1" x14ac:dyDescent="0.25">
      <c r="A86" s="20"/>
      <c r="B86" s="8"/>
      <c r="C86" s="9"/>
      <c r="D86" s="10"/>
      <c r="E86" s="22"/>
      <c r="F86" s="12"/>
      <c r="G86" s="12"/>
      <c r="H86" s="12"/>
      <c r="I86" s="12"/>
      <c r="J86" s="12"/>
      <c r="K86" s="12"/>
    </row>
    <row r="87" spans="1:11" ht="52.5" customHeight="1" x14ac:dyDescent="0.25">
      <c r="A87" s="20">
        <v>21</v>
      </c>
      <c r="B87" s="8" t="s">
        <v>50</v>
      </c>
      <c r="C87" s="9"/>
      <c r="D87" s="10"/>
      <c r="E87" s="22"/>
      <c r="F87" s="12"/>
      <c r="G87" s="12"/>
      <c r="H87" s="12"/>
      <c r="I87" s="12"/>
      <c r="J87" s="12"/>
      <c r="K87" s="12"/>
    </row>
    <row r="88" spans="1:11" ht="12.75" customHeight="1" x14ac:dyDescent="0.25">
      <c r="A88" s="20"/>
      <c r="B88" s="8"/>
      <c r="C88" s="9"/>
      <c r="D88" s="10"/>
      <c r="E88" s="22"/>
      <c r="F88" s="12"/>
      <c r="G88" s="12"/>
      <c r="H88" s="12"/>
      <c r="I88" s="12"/>
      <c r="J88" s="12"/>
      <c r="K88" s="12"/>
    </row>
    <row r="89" spans="1:11" ht="92.25" customHeight="1" x14ac:dyDescent="0.25">
      <c r="A89" s="20">
        <v>22</v>
      </c>
      <c r="B89" s="8" t="s">
        <v>51</v>
      </c>
      <c r="C89" s="9"/>
      <c r="D89" s="10"/>
      <c r="E89" s="22"/>
      <c r="F89" s="12"/>
      <c r="G89" s="12"/>
      <c r="H89" s="12"/>
      <c r="I89" s="12"/>
      <c r="J89" s="12"/>
      <c r="K89" s="12"/>
    </row>
    <row r="90" spans="1:11" ht="12.75" customHeight="1" x14ac:dyDescent="0.25">
      <c r="A90" s="20"/>
      <c r="B90" s="21" t="s">
        <v>52</v>
      </c>
      <c r="C90" s="9"/>
      <c r="D90" s="10"/>
      <c r="E90" s="22"/>
      <c r="F90" s="12"/>
      <c r="G90" s="12"/>
      <c r="H90" s="12"/>
      <c r="I90" s="12"/>
      <c r="J90" s="12"/>
      <c r="K90" s="12"/>
    </row>
    <row r="91" spans="1:11" ht="12.75" customHeight="1" x14ac:dyDescent="0.25">
      <c r="A91" s="20"/>
      <c r="B91" s="8"/>
      <c r="C91" s="9"/>
      <c r="D91" s="10"/>
      <c r="E91" s="22"/>
      <c r="F91" s="12"/>
      <c r="G91" s="12"/>
      <c r="H91" s="12"/>
      <c r="I91" s="12"/>
      <c r="J91" s="12"/>
      <c r="K91" s="12"/>
    </row>
    <row r="92" spans="1:11" ht="91.2" customHeight="1" x14ac:dyDescent="0.25">
      <c r="A92" s="20">
        <v>23</v>
      </c>
      <c r="B92" s="8" t="s">
        <v>53</v>
      </c>
      <c r="C92" s="9"/>
      <c r="D92" s="10"/>
      <c r="E92" s="22"/>
      <c r="F92" s="12"/>
      <c r="G92" s="12"/>
      <c r="H92" s="12"/>
      <c r="I92" s="12"/>
      <c r="J92" s="12"/>
      <c r="K92" s="12"/>
    </row>
    <row r="93" spans="1:11" ht="12.75" customHeight="1" x14ac:dyDescent="0.25">
      <c r="A93" s="20"/>
      <c r="B93" s="8"/>
      <c r="C93" s="9"/>
      <c r="D93" s="10"/>
      <c r="E93" s="22"/>
      <c r="F93" s="12"/>
      <c r="G93" s="12"/>
      <c r="H93" s="12"/>
      <c r="I93" s="12"/>
      <c r="J93" s="12"/>
      <c r="K93" s="12"/>
    </row>
    <row r="94" spans="1:11" ht="12.75" customHeight="1" x14ac:dyDescent="0.25">
      <c r="A94" s="20"/>
      <c r="B94" s="8" t="s">
        <v>54</v>
      </c>
      <c r="C94" s="9"/>
      <c r="D94" s="10"/>
      <c r="E94" s="22"/>
      <c r="F94" s="12"/>
      <c r="G94" s="12"/>
      <c r="H94" s="12"/>
      <c r="I94" s="12"/>
      <c r="J94" s="12"/>
      <c r="K94" s="12"/>
    </row>
    <row r="95" spans="1:11" s="55" customFormat="1" ht="118.8" x14ac:dyDescent="0.25">
      <c r="A95" s="50">
        <v>24</v>
      </c>
      <c r="B95" s="51" t="s">
        <v>55</v>
      </c>
      <c r="C95" s="52"/>
      <c r="D95" s="53"/>
      <c r="E95" s="54"/>
    </row>
    <row r="96" spans="1:11" ht="12.75" customHeight="1" x14ac:dyDescent="0.25">
      <c r="A96" s="20"/>
      <c r="B96" s="8"/>
      <c r="C96" s="9"/>
      <c r="D96" s="10"/>
      <c r="E96" s="22"/>
      <c r="F96" s="12"/>
      <c r="G96" s="12"/>
      <c r="H96" s="12"/>
      <c r="I96" s="12"/>
      <c r="J96" s="12"/>
      <c r="K96" s="12"/>
    </row>
    <row r="97" spans="1:11" ht="12.75" customHeight="1" x14ac:dyDescent="0.25">
      <c r="A97" s="20"/>
      <c r="B97" s="8"/>
      <c r="C97" s="9"/>
      <c r="D97" s="10"/>
      <c r="E97" s="22"/>
      <c r="F97" s="12"/>
      <c r="G97" s="12"/>
      <c r="H97" s="12"/>
      <c r="I97" s="12"/>
      <c r="J97" s="12"/>
      <c r="K97" s="12"/>
    </row>
    <row r="98" spans="1:11" ht="26.7" customHeight="1" x14ac:dyDescent="0.25">
      <c r="A98" s="20">
        <v>25</v>
      </c>
      <c r="B98" s="8" t="s">
        <v>56</v>
      </c>
      <c r="C98" s="9"/>
      <c r="D98" s="10"/>
      <c r="E98" s="22"/>
      <c r="F98" s="12"/>
      <c r="G98" s="12"/>
      <c r="H98" s="12"/>
      <c r="I98" s="12"/>
      <c r="J98" s="12"/>
      <c r="K98" s="12"/>
    </row>
    <row r="99" spans="1:11" ht="12.75" customHeight="1" x14ac:dyDescent="0.25">
      <c r="A99" s="56"/>
      <c r="B99" s="43"/>
      <c r="C99" s="57"/>
      <c r="D99" s="58"/>
      <c r="E99" s="29"/>
      <c r="F99" s="12"/>
      <c r="G99" s="12"/>
      <c r="H99" s="12"/>
      <c r="I99" s="12"/>
      <c r="J99" s="12"/>
      <c r="K99" s="12"/>
    </row>
    <row r="100" spans="1:11" ht="13.5" customHeight="1" thickBot="1" x14ac:dyDescent="0.3">
      <c r="A100" s="35"/>
      <c r="B100" s="36"/>
      <c r="C100" s="1180"/>
      <c r="D100" s="1181"/>
      <c r="E100" s="37"/>
      <c r="F100" s="12"/>
      <c r="G100" s="12"/>
      <c r="H100" s="12"/>
      <c r="I100" s="12"/>
      <c r="J100" s="12"/>
      <c r="K100" s="12"/>
    </row>
    <row r="101" spans="1:11" ht="12.75" customHeight="1" x14ac:dyDescent="0.25">
      <c r="A101" s="38"/>
      <c r="B101" s="59"/>
      <c r="C101" s="40"/>
      <c r="D101" s="41"/>
      <c r="E101" s="42"/>
      <c r="F101" s="12"/>
      <c r="G101" s="12"/>
      <c r="H101" s="12"/>
      <c r="I101" s="12"/>
      <c r="J101" s="12"/>
      <c r="K101" s="12"/>
    </row>
    <row r="102" spans="1:11" ht="12.75" customHeight="1" x14ac:dyDescent="0.25">
      <c r="A102" s="20"/>
      <c r="B102" s="21" t="s">
        <v>57</v>
      </c>
      <c r="C102" s="9"/>
      <c r="D102" s="10"/>
      <c r="E102" s="22"/>
      <c r="F102" s="12"/>
      <c r="G102" s="12"/>
      <c r="H102" s="12"/>
      <c r="I102" s="12"/>
      <c r="J102" s="12"/>
      <c r="K102" s="12"/>
    </row>
    <row r="103" spans="1:11" ht="12.75" customHeight="1" x14ac:dyDescent="0.25">
      <c r="A103" s="20"/>
      <c r="B103" s="8"/>
      <c r="C103" s="9"/>
      <c r="D103" s="10"/>
      <c r="E103" s="22"/>
      <c r="F103" s="12"/>
      <c r="G103" s="12"/>
      <c r="H103" s="12"/>
      <c r="I103" s="12"/>
      <c r="J103" s="12"/>
      <c r="K103" s="12"/>
    </row>
    <row r="104" spans="1:11" ht="39" customHeight="1" x14ac:dyDescent="0.25">
      <c r="A104" s="20">
        <v>26</v>
      </c>
      <c r="B104" s="8" t="s">
        <v>58</v>
      </c>
      <c r="C104" s="9"/>
      <c r="D104" s="10"/>
      <c r="E104" s="22"/>
      <c r="F104" s="12"/>
      <c r="G104" s="12"/>
      <c r="H104" s="12"/>
      <c r="I104" s="12"/>
      <c r="J104" s="12"/>
      <c r="K104" s="12"/>
    </row>
    <row r="105" spans="1:11" ht="12.75" customHeight="1" x14ac:dyDescent="0.25">
      <c r="A105" s="20"/>
      <c r="B105" s="8"/>
      <c r="C105" s="9"/>
      <c r="D105" s="10"/>
      <c r="E105" s="22"/>
      <c r="F105" s="12"/>
      <c r="G105" s="12"/>
      <c r="H105" s="12"/>
      <c r="I105" s="12"/>
      <c r="J105" s="12"/>
      <c r="K105" s="12"/>
    </row>
    <row r="106" spans="1:11" ht="26.25" customHeight="1" x14ac:dyDescent="0.25">
      <c r="A106" s="20">
        <v>27</v>
      </c>
      <c r="B106" s="8" t="s">
        <v>59</v>
      </c>
      <c r="C106" s="9"/>
      <c r="D106" s="10"/>
      <c r="E106" s="22"/>
      <c r="F106" s="12"/>
      <c r="G106" s="12"/>
      <c r="H106" s="12"/>
      <c r="I106" s="12"/>
      <c r="J106" s="12"/>
      <c r="K106" s="12"/>
    </row>
    <row r="107" spans="1:11" ht="12.75" customHeight="1" x14ac:dyDescent="0.25">
      <c r="A107" s="20"/>
      <c r="B107" s="8"/>
      <c r="C107" s="9"/>
      <c r="D107" s="10"/>
      <c r="E107" s="22"/>
      <c r="F107" s="12"/>
      <c r="G107" s="12"/>
      <c r="H107" s="12"/>
      <c r="I107" s="12"/>
      <c r="J107" s="12"/>
      <c r="K107" s="12"/>
    </row>
    <row r="108" spans="1:11" ht="12.75" customHeight="1" x14ac:dyDescent="0.25">
      <c r="A108" s="20"/>
      <c r="B108" s="21" t="s">
        <v>60</v>
      </c>
      <c r="C108" s="9"/>
      <c r="D108" s="10"/>
      <c r="E108" s="22"/>
      <c r="F108" s="12"/>
      <c r="G108" s="12"/>
      <c r="H108" s="12"/>
      <c r="I108" s="12"/>
      <c r="J108" s="12"/>
      <c r="K108" s="12"/>
    </row>
    <row r="109" spans="1:11" ht="12.75" customHeight="1" x14ac:dyDescent="0.25">
      <c r="A109" s="20"/>
      <c r="B109" s="8"/>
      <c r="C109" s="9"/>
      <c r="D109" s="10"/>
      <c r="E109" s="22"/>
      <c r="F109" s="12"/>
      <c r="G109" s="12"/>
      <c r="H109" s="12"/>
      <c r="I109" s="12"/>
      <c r="J109" s="12"/>
      <c r="K109" s="12"/>
    </row>
    <row r="110" spans="1:11" ht="52.5" customHeight="1" x14ac:dyDescent="0.25">
      <c r="A110" s="20">
        <v>28</v>
      </c>
      <c r="B110" s="60" t="s">
        <v>61</v>
      </c>
      <c r="C110" s="9"/>
      <c r="D110" s="10"/>
      <c r="E110" s="22"/>
      <c r="F110" s="12"/>
      <c r="G110" s="12"/>
      <c r="H110" s="12"/>
      <c r="I110" s="12"/>
      <c r="J110" s="12"/>
      <c r="K110" s="12"/>
    </row>
    <row r="111" spans="1:11" ht="12.75" customHeight="1" x14ac:dyDescent="0.25">
      <c r="A111" s="20"/>
      <c r="B111" s="8"/>
      <c r="C111" s="9"/>
      <c r="D111" s="10"/>
      <c r="E111" s="22"/>
      <c r="F111" s="12"/>
      <c r="G111" s="12"/>
      <c r="H111" s="12"/>
      <c r="I111" s="12"/>
      <c r="J111" s="12"/>
      <c r="K111" s="12"/>
    </row>
    <row r="112" spans="1:11" ht="12.75" customHeight="1" x14ac:dyDescent="0.25">
      <c r="A112" s="20"/>
      <c r="B112" s="21" t="s">
        <v>62</v>
      </c>
      <c r="C112" s="9"/>
      <c r="D112" s="10"/>
      <c r="E112" s="22"/>
      <c r="F112" s="12"/>
      <c r="G112" s="12"/>
      <c r="H112" s="12"/>
      <c r="I112" s="12"/>
      <c r="J112" s="12"/>
      <c r="K112" s="12"/>
    </row>
    <row r="113" spans="1:11" ht="12.75" customHeight="1" x14ac:dyDescent="0.25">
      <c r="A113" s="20"/>
      <c r="B113" s="8"/>
      <c r="C113" s="9"/>
      <c r="D113" s="10"/>
      <c r="E113" s="22"/>
      <c r="F113" s="12"/>
      <c r="G113" s="12"/>
      <c r="H113" s="12"/>
      <c r="I113" s="12"/>
      <c r="J113" s="12"/>
      <c r="K113" s="12"/>
    </row>
    <row r="114" spans="1:11" ht="39" customHeight="1" x14ac:dyDescent="0.25">
      <c r="A114" s="20">
        <v>29</v>
      </c>
      <c r="B114" s="8" t="s">
        <v>63</v>
      </c>
      <c r="C114" s="9"/>
      <c r="D114" s="10"/>
      <c r="E114" s="22"/>
      <c r="F114" s="12"/>
      <c r="G114" s="12"/>
      <c r="H114" s="12"/>
      <c r="I114" s="12"/>
      <c r="J114" s="12"/>
      <c r="K114" s="12"/>
    </row>
    <row r="115" spans="1:11" ht="12.75" customHeight="1" x14ac:dyDescent="0.25">
      <c r="A115" s="20"/>
      <c r="B115" s="8"/>
      <c r="C115" s="9"/>
      <c r="D115" s="10"/>
      <c r="E115" s="22"/>
      <c r="F115" s="12"/>
      <c r="G115" s="12"/>
      <c r="H115" s="12"/>
      <c r="I115" s="12"/>
      <c r="J115" s="12"/>
      <c r="K115" s="12"/>
    </row>
    <row r="116" spans="1:11" ht="12.75" customHeight="1" x14ac:dyDescent="0.25">
      <c r="A116" s="20"/>
      <c r="B116" s="21" t="s">
        <v>64</v>
      </c>
      <c r="C116" s="9"/>
      <c r="D116" s="10"/>
      <c r="E116" s="22"/>
      <c r="F116" s="12"/>
      <c r="G116" s="12"/>
      <c r="H116" s="12"/>
      <c r="I116" s="12"/>
      <c r="J116" s="12"/>
      <c r="K116" s="12"/>
    </row>
    <row r="117" spans="1:11" ht="12.75" customHeight="1" x14ac:dyDescent="0.25">
      <c r="A117" s="20"/>
      <c r="B117" s="8"/>
      <c r="C117" s="9"/>
      <c r="D117" s="10"/>
      <c r="E117" s="22"/>
      <c r="F117" s="12"/>
      <c r="G117" s="12"/>
      <c r="H117" s="12"/>
      <c r="I117" s="12"/>
      <c r="J117" s="12"/>
      <c r="K117" s="12"/>
    </row>
    <row r="118" spans="1:11" ht="52.5" customHeight="1" x14ac:dyDescent="0.25">
      <c r="A118" s="20">
        <v>30</v>
      </c>
      <c r="B118" s="8" t="s">
        <v>65</v>
      </c>
      <c r="C118" s="9"/>
      <c r="D118" s="10"/>
      <c r="E118" s="61"/>
      <c r="F118" s="12"/>
      <c r="G118" s="12"/>
      <c r="H118" s="12"/>
      <c r="I118" s="12"/>
      <c r="J118" s="12"/>
      <c r="K118" s="12"/>
    </row>
    <row r="119" spans="1:11" ht="12.75" customHeight="1" x14ac:dyDescent="0.25">
      <c r="A119" s="20"/>
      <c r="B119" s="8"/>
      <c r="C119" s="9"/>
      <c r="D119" s="10"/>
      <c r="E119" s="22"/>
      <c r="F119" s="12"/>
      <c r="G119" s="12"/>
      <c r="H119" s="12"/>
      <c r="I119" s="12"/>
      <c r="J119" s="12"/>
      <c r="K119" s="12"/>
    </row>
    <row r="120" spans="1:11" ht="12.75" customHeight="1" x14ac:dyDescent="0.25">
      <c r="A120" s="20"/>
      <c r="B120" s="21" t="s">
        <v>66</v>
      </c>
      <c r="C120" s="9"/>
      <c r="D120" s="10"/>
      <c r="E120" s="22"/>
      <c r="F120" s="12"/>
      <c r="G120" s="12"/>
      <c r="H120" s="12"/>
      <c r="I120" s="12"/>
      <c r="J120" s="12"/>
      <c r="K120" s="12"/>
    </row>
    <row r="121" spans="1:11" ht="12.75" customHeight="1" x14ac:dyDescent="0.25">
      <c r="A121" s="20"/>
      <c r="B121" s="8"/>
      <c r="C121" s="9"/>
      <c r="D121" s="10"/>
      <c r="E121" s="22"/>
      <c r="F121" s="12"/>
      <c r="G121" s="12"/>
      <c r="H121" s="12"/>
      <c r="I121" s="12"/>
      <c r="J121" s="12"/>
      <c r="K121" s="12"/>
    </row>
    <row r="122" spans="1:11" ht="78.75" customHeight="1" x14ac:dyDescent="0.25">
      <c r="A122" s="20">
        <v>31</v>
      </c>
      <c r="B122" s="8" t="s">
        <v>67</v>
      </c>
      <c r="C122" s="9"/>
      <c r="D122" s="10"/>
      <c r="E122" s="22"/>
      <c r="F122" s="12"/>
      <c r="G122" s="12"/>
      <c r="H122" s="12"/>
      <c r="I122" s="12"/>
      <c r="J122" s="12"/>
      <c r="K122" s="12"/>
    </row>
    <row r="123" spans="1:11" ht="12.75" customHeight="1" x14ac:dyDescent="0.25">
      <c r="A123" s="20"/>
      <c r="B123" s="8"/>
      <c r="C123" s="9"/>
      <c r="D123" s="10"/>
      <c r="E123" s="22"/>
      <c r="F123" s="12"/>
      <c r="G123" s="12"/>
      <c r="H123" s="12"/>
      <c r="I123" s="12"/>
      <c r="J123" s="12"/>
      <c r="K123" s="12"/>
    </row>
    <row r="124" spans="1:11" ht="123.75" customHeight="1" x14ac:dyDescent="0.25">
      <c r="A124" s="20">
        <v>32</v>
      </c>
      <c r="B124" s="8" t="s">
        <v>68</v>
      </c>
      <c r="C124" s="9"/>
      <c r="D124" s="10"/>
      <c r="E124" s="22"/>
      <c r="F124" s="12"/>
      <c r="G124" s="12"/>
      <c r="H124" s="12"/>
      <c r="I124" s="12"/>
      <c r="J124" s="12"/>
      <c r="K124" s="12"/>
    </row>
    <row r="125" spans="1:11" ht="12.75" customHeight="1" x14ac:dyDescent="0.25">
      <c r="A125" s="20"/>
      <c r="B125" s="8"/>
      <c r="C125" s="9"/>
      <c r="D125" s="10"/>
      <c r="E125" s="22"/>
      <c r="F125" s="12"/>
      <c r="G125" s="12"/>
      <c r="H125" s="12"/>
      <c r="I125" s="12"/>
      <c r="J125" s="12"/>
      <c r="K125" s="12"/>
    </row>
    <row r="126" spans="1:11" ht="12.75" customHeight="1" x14ac:dyDescent="0.25">
      <c r="A126" s="20"/>
      <c r="B126" s="21" t="s">
        <v>69</v>
      </c>
      <c r="C126" s="9"/>
      <c r="D126" s="10"/>
      <c r="E126" s="22"/>
      <c r="F126" s="12"/>
      <c r="G126" s="12"/>
      <c r="H126" s="12"/>
      <c r="I126" s="12"/>
      <c r="J126" s="12"/>
      <c r="K126" s="12"/>
    </row>
    <row r="127" spans="1:11" ht="12.75" customHeight="1" x14ac:dyDescent="0.25">
      <c r="A127" s="20"/>
      <c r="B127" s="8"/>
      <c r="C127" s="9"/>
      <c r="D127" s="10"/>
      <c r="E127" s="22"/>
      <c r="F127" s="12"/>
      <c r="G127" s="12"/>
      <c r="H127" s="12"/>
      <c r="I127" s="12"/>
      <c r="J127" s="12"/>
      <c r="K127" s="12"/>
    </row>
    <row r="128" spans="1:11" ht="52.5" customHeight="1" x14ac:dyDescent="0.25">
      <c r="A128" s="20">
        <v>33</v>
      </c>
      <c r="B128" s="8" t="s">
        <v>70</v>
      </c>
      <c r="C128" s="9"/>
      <c r="D128" s="10"/>
      <c r="E128" s="22"/>
      <c r="F128" s="12"/>
      <c r="G128" s="12"/>
      <c r="H128" s="12"/>
      <c r="I128" s="12"/>
      <c r="J128" s="12"/>
      <c r="K128" s="12"/>
    </row>
    <row r="129" spans="1:11" ht="12.75" customHeight="1" x14ac:dyDescent="0.25">
      <c r="A129" s="20"/>
      <c r="B129" s="8"/>
      <c r="C129" s="9"/>
      <c r="D129" s="10"/>
      <c r="E129" s="22"/>
      <c r="F129" s="12"/>
      <c r="G129" s="12"/>
      <c r="H129" s="12"/>
      <c r="I129" s="12"/>
      <c r="J129" s="12"/>
      <c r="K129" s="12"/>
    </row>
    <row r="130" spans="1:11" ht="12.75" customHeight="1" x14ac:dyDescent="0.25">
      <c r="A130" s="20"/>
      <c r="B130" s="21" t="s">
        <v>71</v>
      </c>
      <c r="C130" s="9"/>
      <c r="D130" s="10"/>
      <c r="E130" s="22"/>
      <c r="F130" s="12"/>
      <c r="G130" s="12"/>
      <c r="H130" s="12"/>
      <c r="I130" s="12"/>
      <c r="J130" s="12"/>
      <c r="K130" s="12"/>
    </row>
    <row r="131" spans="1:11" ht="12.75" customHeight="1" x14ac:dyDescent="0.25">
      <c r="A131" s="20"/>
      <c r="B131" s="8"/>
      <c r="C131" s="9"/>
      <c r="D131" s="10"/>
      <c r="E131" s="22"/>
      <c r="F131" s="12"/>
      <c r="G131" s="12"/>
      <c r="H131" s="12"/>
      <c r="I131" s="12"/>
      <c r="J131" s="12"/>
      <c r="K131" s="12"/>
    </row>
    <row r="132" spans="1:11" ht="66" customHeight="1" x14ac:dyDescent="0.25">
      <c r="A132" s="20">
        <v>34</v>
      </c>
      <c r="B132" s="8" t="s">
        <v>72</v>
      </c>
      <c r="C132" s="9"/>
      <c r="D132" s="10"/>
      <c r="E132" s="22"/>
      <c r="F132" s="12"/>
      <c r="G132" s="12"/>
      <c r="H132" s="12"/>
      <c r="I132" s="12"/>
      <c r="J132" s="12"/>
      <c r="K132" s="12"/>
    </row>
    <row r="133" spans="1:11" ht="12.75" customHeight="1" x14ac:dyDescent="0.25">
      <c r="A133" s="20"/>
      <c r="B133" s="8"/>
      <c r="C133" s="9"/>
      <c r="D133" s="10"/>
      <c r="E133" s="22"/>
      <c r="F133" s="12"/>
      <c r="G133" s="12"/>
      <c r="H133" s="12"/>
      <c r="I133" s="12"/>
      <c r="J133" s="12"/>
      <c r="K133" s="12"/>
    </row>
    <row r="134" spans="1:11" ht="52.5" customHeight="1" x14ac:dyDescent="0.25">
      <c r="A134" s="20">
        <v>35</v>
      </c>
      <c r="B134" s="8" t="s">
        <v>73</v>
      </c>
      <c r="C134" s="9"/>
      <c r="D134" s="10"/>
      <c r="E134" s="22"/>
      <c r="F134" s="12"/>
      <c r="G134" s="12"/>
      <c r="H134" s="12"/>
      <c r="I134" s="12"/>
      <c r="J134" s="12"/>
      <c r="K134" s="12"/>
    </row>
    <row r="135" spans="1:11" ht="12.75" customHeight="1" x14ac:dyDescent="0.25">
      <c r="A135" s="20"/>
      <c r="B135" s="8"/>
      <c r="C135" s="9"/>
      <c r="D135" s="10"/>
      <c r="E135" s="22"/>
      <c r="F135" s="12"/>
      <c r="G135" s="12"/>
      <c r="H135" s="12"/>
      <c r="I135" s="12"/>
      <c r="J135" s="12"/>
      <c r="K135" s="12"/>
    </row>
    <row r="136" spans="1:11" ht="52.5" customHeight="1" x14ac:dyDescent="0.25">
      <c r="A136" s="20">
        <v>36</v>
      </c>
      <c r="B136" s="8" t="s">
        <v>74</v>
      </c>
      <c r="C136" s="9"/>
      <c r="D136" s="10"/>
      <c r="E136" s="22"/>
      <c r="F136" s="12"/>
      <c r="G136" s="12"/>
      <c r="H136" s="12"/>
      <c r="I136" s="12"/>
      <c r="J136" s="12"/>
      <c r="K136" s="12"/>
    </row>
    <row r="137" spans="1:11" ht="12.75" customHeight="1" x14ac:dyDescent="0.25">
      <c r="A137" s="20"/>
      <c r="B137" s="8"/>
      <c r="C137" s="9"/>
      <c r="D137" s="10"/>
      <c r="E137" s="22"/>
      <c r="F137" s="12"/>
      <c r="G137" s="12"/>
      <c r="H137" s="12"/>
      <c r="I137" s="12"/>
      <c r="J137" s="12"/>
      <c r="K137" s="12"/>
    </row>
    <row r="138" spans="1:11" ht="66" customHeight="1" thickBot="1" x14ac:dyDescent="0.3">
      <c r="A138" s="30">
        <v>37</v>
      </c>
      <c r="B138" s="31" t="s">
        <v>75</v>
      </c>
      <c r="C138" s="32"/>
      <c r="D138" s="33"/>
      <c r="E138" s="34"/>
      <c r="F138" s="12"/>
      <c r="G138" s="12"/>
      <c r="H138" s="12"/>
      <c r="I138" s="12"/>
      <c r="J138" s="12"/>
      <c r="K138" s="12"/>
    </row>
    <row r="139" spans="1:11" ht="12.75" customHeight="1" x14ac:dyDescent="0.25">
      <c r="A139" s="38"/>
      <c r="B139" s="59"/>
      <c r="C139" s="40"/>
      <c r="D139" s="41"/>
      <c r="E139" s="42"/>
      <c r="F139" s="12"/>
      <c r="G139" s="12"/>
      <c r="H139" s="12"/>
      <c r="I139" s="12"/>
      <c r="J139" s="12"/>
      <c r="K139" s="12"/>
    </row>
    <row r="140" spans="1:11" ht="12.75" customHeight="1" x14ac:dyDescent="0.25">
      <c r="A140" s="20"/>
      <c r="B140" s="21" t="s">
        <v>76</v>
      </c>
      <c r="C140" s="9"/>
      <c r="D140" s="10"/>
      <c r="E140" s="22"/>
      <c r="F140" s="12"/>
      <c r="G140" s="12"/>
      <c r="H140" s="12"/>
      <c r="I140" s="12"/>
      <c r="J140" s="12"/>
      <c r="K140" s="12"/>
    </row>
    <row r="141" spans="1:11" ht="12.75" customHeight="1" x14ac:dyDescent="0.25">
      <c r="A141" s="20"/>
      <c r="B141" s="8"/>
      <c r="C141" s="9"/>
      <c r="D141" s="10"/>
      <c r="E141" s="22"/>
      <c r="F141" s="12"/>
      <c r="G141" s="12"/>
      <c r="H141" s="12"/>
      <c r="I141" s="12"/>
      <c r="J141" s="12"/>
      <c r="K141" s="12"/>
    </row>
    <row r="142" spans="1:11" ht="107.25" customHeight="1" x14ac:dyDescent="0.25">
      <c r="A142" s="20">
        <v>38</v>
      </c>
      <c r="B142" s="8" t="s">
        <v>77</v>
      </c>
      <c r="C142" s="9"/>
      <c r="D142" s="10"/>
      <c r="E142" s="22"/>
      <c r="F142" s="12"/>
      <c r="G142" s="12"/>
      <c r="H142" s="12"/>
      <c r="I142" s="12"/>
      <c r="J142" s="12"/>
      <c r="K142" s="12"/>
    </row>
    <row r="143" spans="1:11" ht="12.75" customHeight="1" x14ac:dyDescent="0.25">
      <c r="A143" s="20"/>
      <c r="B143" s="8"/>
      <c r="C143" s="9"/>
      <c r="D143" s="10"/>
      <c r="E143" s="22"/>
      <c r="F143" s="12"/>
      <c r="G143" s="12"/>
      <c r="H143" s="12"/>
      <c r="I143" s="12"/>
      <c r="J143" s="12"/>
      <c r="K143" s="12"/>
    </row>
    <row r="144" spans="1:11" ht="129.75" customHeight="1" x14ac:dyDescent="0.25">
      <c r="A144" s="20">
        <v>39</v>
      </c>
      <c r="B144" s="8" t="s">
        <v>78</v>
      </c>
      <c r="C144" s="9"/>
      <c r="D144" s="10"/>
      <c r="E144" s="22"/>
      <c r="F144" s="12"/>
      <c r="G144" s="12"/>
      <c r="H144" s="12"/>
      <c r="I144" s="12"/>
      <c r="J144" s="12"/>
      <c r="K144" s="12"/>
    </row>
    <row r="145" spans="1:11" ht="12.75" customHeight="1" x14ac:dyDescent="0.25">
      <c r="A145" s="20"/>
      <c r="B145" s="8"/>
      <c r="C145" s="9"/>
      <c r="D145" s="10"/>
      <c r="E145" s="22"/>
      <c r="F145" s="12"/>
      <c r="G145" s="12"/>
      <c r="H145" s="12"/>
      <c r="I145" s="12"/>
      <c r="J145" s="12"/>
      <c r="K145" s="12"/>
    </row>
    <row r="146" spans="1:11" ht="12.75" customHeight="1" x14ac:dyDescent="0.25">
      <c r="A146" s="20"/>
      <c r="B146" s="21" t="s">
        <v>79</v>
      </c>
      <c r="C146" s="9"/>
      <c r="D146" s="10"/>
      <c r="E146" s="22"/>
      <c r="F146" s="12"/>
      <c r="G146" s="12"/>
      <c r="H146" s="12"/>
      <c r="I146" s="12"/>
      <c r="J146" s="12"/>
      <c r="K146" s="12"/>
    </row>
    <row r="147" spans="1:11" ht="12.75" customHeight="1" x14ac:dyDescent="0.25">
      <c r="A147" s="20"/>
      <c r="B147" s="8"/>
      <c r="C147" s="9"/>
      <c r="D147" s="10"/>
      <c r="E147" s="22"/>
      <c r="F147" s="12"/>
      <c r="G147" s="12"/>
      <c r="H147" s="12"/>
      <c r="I147" s="12"/>
      <c r="J147" s="12"/>
      <c r="K147" s="12"/>
    </row>
    <row r="148" spans="1:11" ht="67.5" customHeight="1" x14ac:dyDescent="0.25">
      <c r="A148" s="20">
        <v>40</v>
      </c>
      <c r="B148" s="8" t="s">
        <v>80</v>
      </c>
      <c r="C148" s="9"/>
      <c r="D148" s="10"/>
      <c r="E148" s="22"/>
      <c r="F148" s="12"/>
      <c r="G148" s="12"/>
      <c r="H148" s="12"/>
      <c r="I148" s="12"/>
      <c r="J148" s="12"/>
      <c r="K148" s="12"/>
    </row>
    <row r="149" spans="1:11" ht="12.75" customHeight="1" x14ac:dyDescent="0.25">
      <c r="A149" s="20"/>
      <c r="B149" s="8"/>
      <c r="C149" s="9"/>
      <c r="D149" s="10"/>
      <c r="E149" s="22"/>
      <c r="F149" s="12"/>
      <c r="G149" s="12"/>
      <c r="H149" s="12"/>
      <c r="I149" s="12"/>
      <c r="J149" s="12"/>
      <c r="K149" s="12"/>
    </row>
    <row r="150" spans="1:11" ht="12.75" customHeight="1" x14ac:dyDescent="0.25">
      <c r="A150" s="20"/>
      <c r="B150" s="21" t="s">
        <v>81</v>
      </c>
      <c r="C150" s="9"/>
      <c r="D150" s="10"/>
      <c r="E150" s="22"/>
      <c r="F150" s="12"/>
      <c r="G150" s="12"/>
      <c r="H150" s="12"/>
      <c r="I150" s="12"/>
      <c r="J150" s="12"/>
      <c r="K150" s="12"/>
    </row>
    <row r="151" spans="1:11" ht="8.25" customHeight="1" x14ac:dyDescent="0.25">
      <c r="A151" s="20"/>
      <c r="B151" s="8"/>
      <c r="C151" s="9"/>
      <c r="D151" s="10"/>
      <c r="E151" s="22"/>
      <c r="F151" s="12"/>
      <c r="G151" s="12"/>
      <c r="H151" s="12"/>
      <c r="I151" s="12"/>
      <c r="J151" s="12"/>
      <c r="K151" s="12"/>
    </row>
    <row r="152" spans="1:11" ht="39.75" customHeight="1" x14ac:dyDescent="0.25">
      <c r="A152" s="20">
        <v>41</v>
      </c>
      <c r="B152" s="8" t="s">
        <v>82</v>
      </c>
      <c r="C152" s="9"/>
      <c r="D152" s="10"/>
      <c r="E152" s="22"/>
      <c r="F152" s="12"/>
      <c r="G152" s="12"/>
      <c r="H152" s="12"/>
      <c r="I152" s="12"/>
      <c r="J152" s="12"/>
      <c r="K152" s="12"/>
    </row>
    <row r="153" spans="1:11" ht="12.75" customHeight="1" x14ac:dyDescent="0.25">
      <c r="A153" s="20"/>
      <c r="B153" s="8"/>
      <c r="C153" s="9"/>
      <c r="D153" s="10"/>
      <c r="E153" s="22"/>
      <c r="F153" s="12"/>
      <c r="G153" s="12"/>
      <c r="H153" s="12"/>
      <c r="I153" s="12"/>
      <c r="J153" s="12"/>
      <c r="K153" s="12"/>
    </row>
    <row r="154" spans="1:11" ht="28.5" customHeight="1" x14ac:dyDescent="0.25">
      <c r="A154" s="20">
        <v>42</v>
      </c>
      <c r="B154" s="8" t="s">
        <v>83</v>
      </c>
      <c r="C154" s="9"/>
      <c r="D154" s="10"/>
      <c r="E154" s="22"/>
      <c r="F154" s="12"/>
      <c r="G154" s="12"/>
      <c r="H154" s="12"/>
      <c r="I154" s="12"/>
      <c r="J154" s="12"/>
      <c r="K154" s="12"/>
    </row>
    <row r="155" spans="1:11" ht="12.75" customHeight="1" x14ac:dyDescent="0.25">
      <c r="A155" s="20"/>
      <c r="B155" s="8"/>
      <c r="C155" s="9"/>
      <c r="D155" s="10"/>
      <c r="E155" s="22"/>
      <c r="F155" s="12"/>
      <c r="G155" s="12"/>
      <c r="H155" s="12"/>
      <c r="I155" s="12"/>
      <c r="J155" s="12"/>
      <c r="K155" s="12"/>
    </row>
    <row r="156" spans="1:11" ht="39" customHeight="1" x14ac:dyDescent="0.25">
      <c r="A156" s="20">
        <v>43</v>
      </c>
      <c r="B156" s="8" t="s">
        <v>84</v>
      </c>
      <c r="C156" s="9"/>
      <c r="D156" s="10"/>
      <c r="E156" s="22"/>
      <c r="F156" s="12"/>
      <c r="G156" s="12"/>
      <c r="H156" s="12"/>
      <c r="I156" s="12"/>
      <c r="J156" s="12"/>
      <c r="K156" s="12"/>
    </row>
    <row r="157" spans="1:11" ht="12.75" customHeight="1" x14ac:dyDescent="0.25">
      <c r="A157" s="20"/>
      <c r="B157" s="8"/>
      <c r="C157" s="9"/>
      <c r="D157" s="10"/>
      <c r="E157" s="22"/>
      <c r="F157" s="12"/>
      <c r="G157" s="12"/>
      <c r="H157" s="12"/>
      <c r="I157" s="12"/>
      <c r="J157" s="12"/>
      <c r="K157" s="12"/>
    </row>
    <row r="158" spans="1:11" ht="54" customHeight="1" x14ac:dyDescent="0.25">
      <c r="A158" s="20">
        <v>44</v>
      </c>
      <c r="B158" s="8" t="s">
        <v>85</v>
      </c>
      <c r="C158" s="9"/>
      <c r="D158" s="10"/>
      <c r="E158" s="22"/>
      <c r="F158" s="12"/>
      <c r="G158" s="12"/>
      <c r="H158" s="12"/>
      <c r="I158" s="12"/>
      <c r="J158" s="12"/>
      <c r="K158" s="12"/>
    </row>
    <row r="159" spans="1:11" ht="12.75" customHeight="1" x14ac:dyDescent="0.25">
      <c r="A159" s="20"/>
      <c r="B159" s="8"/>
      <c r="C159" s="9"/>
      <c r="D159" s="10"/>
      <c r="E159" s="22"/>
      <c r="F159" s="12"/>
      <c r="G159" s="12"/>
      <c r="H159" s="12"/>
      <c r="I159" s="12"/>
      <c r="J159" s="12"/>
      <c r="K159" s="12"/>
    </row>
    <row r="160" spans="1:11" ht="39" customHeight="1" x14ac:dyDescent="0.25">
      <c r="A160" s="20">
        <v>45</v>
      </c>
      <c r="B160" s="8" t="s">
        <v>86</v>
      </c>
      <c r="C160" s="9"/>
      <c r="D160" s="10"/>
      <c r="E160" s="22"/>
      <c r="F160" s="12"/>
      <c r="G160" s="12"/>
      <c r="H160" s="12"/>
      <c r="I160" s="12"/>
      <c r="J160" s="12"/>
      <c r="K160" s="12"/>
    </row>
    <row r="161" spans="1:11" ht="12.75" customHeight="1" x14ac:dyDescent="0.25">
      <c r="A161" s="20"/>
      <c r="B161" s="8"/>
      <c r="C161" s="9"/>
      <c r="D161" s="10"/>
      <c r="E161" s="22"/>
      <c r="F161" s="12"/>
      <c r="G161" s="12"/>
      <c r="H161" s="12"/>
      <c r="I161" s="12"/>
      <c r="J161" s="12"/>
      <c r="K161" s="12"/>
    </row>
    <row r="162" spans="1:11" ht="30.75" customHeight="1" x14ac:dyDescent="0.25">
      <c r="A162" s="20">
        <v>46</v>
      </c>
      <c r="B162" s="8" t="s">
        <v>87</v>
      </c>
      <c r="C162" s="9"/>
      <c r="D162" s="10"/>
      <c r="E162" s="22"/>
      <c r="F162" s="12"/>
      <c r="G162" s="12"/>
      <c r="H162" s="12"/>
      <c r="I162" s="12"/>
      <c r="J162" s="12"/>
      <c r="K162" s="12"/>
    </row>
    <row r="163" spans="1:11" ht="12.75" customHeight="1" x14ac:dyDescent="0.25">
      <c r="A163" s="20"/>
      <c r="B163" s="8"/>
      <c r="C163" s="9"/>
      <c r="D163" s="10"/>
      <c r="E163" s="22"/>
      <c r="F163" s="12"/>
      <c r="G163" s="12"/>
      <c r="H163" s="12"/>
      <c r="I163" s="12"/>
      <c r="J163" s="12"/>
      <c r="K163" s="12"/>
    </row>
    <row r="164" spans="1:11" ht="78" customHeight="1" x14ac:dyDescent="0.25">
      <c r="A164" s="20">
        <v>47</v>
      </c>
      <c r="B164" s="8" t="s">
        <v>88</v>
      </c>
      <c r="C164" s="9"/>
      <c r="D164" s="10"/>
      <c r="E164" s="22"/>
      <c r="F164" s="12"/>
      <c r="G164" s="12"/>
      <c r="H164" s="12"/>
      <c r="I164" s="12"/>
      <c r="J164" s="12"/>
      <c r="K164" s="12"/>
    </row>
    <row r="165" spans="1:11" ht="12.75" customHeight="1" x14ac:dyDescent="0.25">
      <c r="A165" s="20"/>
      <c r="B165" s="8"/>
      <c r="C165" s="9"/>
      <c r="D165" s="10"/>
      <c r="E165" s="22"/>
      <c r="F165" s="12"/>
      <c r="G165" s="12"/>
      <c r="H165" s="12"/>
      <c r="I165" s="12"/>
      <c r="J165" s="12"/>
      <c r="K165" s="12"/>
    </row>
    <row r="166" spans="1:11" ht="12.75" customHeight="1" x14ac:dyDescent="0.25">
      <c r="A166" s="20"/>
      <c r="B166" s="21" t="s">
        <v>89</v>
      </c>
      <c r="C166" s="9"/>
      <c r="D166" s="10"/>
      <c r="E166" s="22"/>
      <c r="F166" s="12"/>
      <c r="G166" s="12"/>
      <c r="H166" s="12"/>
      <c r="I166" s="12"/>
      <c r="J166" s="12"/>
      <c r="K166" s="12"/>
    </row>
    <row r="167" spans="1:11" ht="12.75" customHeight="1" x14ac:dyDescent="0.25">
      <c r="A167" s="20"/>
      <c r="B167" s="8"/>
      <c r="C167" s="9"/>
      <c r="D167" s="10"/>
      <c r="E167" s="22"/>
      <c r="F167" s="12"/>
      <c r="G167" s="12"/>
      <c r="H167" s="12"/>
      <c r="I167" s="12"/>
      <c r="J167" s="12"/>
      <c r="K167" s="12"/>
    </row>
    <row r="168" spans="1:11" ht="52.5" customHeight="1" x14ac:dyDescent="0.25">
      <c r="A168" s="20">
        <v>48</v>
      </c>
      <c r="B168" s="8" t="s">
        <v>90</v>
      </c>
      <c r="C168" s="9"/>
      <c r="D168" s="10"/>
      <c r="E168" s="22"/>
      <c r="F168" s="12"/>
      <c r="G168" s="12"/>
      <c r="H168" s="12"/>
      <c r="I168" s="12"/>
      <c r="J168" s="12"/>
      <c r="K168" s="12"/>
    </row>
    <row r="169" spans="1:11" ht="12.75" customHeight="1" x14ac:dyDescent="0.25">
      <c r="A169" s="20"/>
      <c r="B169" s="8"/>
      <c r="C169" s="9"/>
      <c r="D169" s="10"/>
      <c r="E169" s="22"/>
      <c r="F169" s="12"/>
      <c r="G169" s="12"/>
      <c r="H169" s="12"/>
      <c r="I169" s="12"/>
      <c r="J169" s="12"/>
      <c r="K169" s="12"/>
    </row>
    <row r="170" spans="1:11" ht="12.75" customHeight="1" x14ac:dyDescent="0.25">
      <c r="A170" s="20"/>
      <c r="B170" s="21" t="s">
        <v>91</v>
      </c>
      <c r="C170" s="9"/>
      <c r="D170" s="10"/>
      <c r="E170" s="22"/>
      <c r="F170" s="12"/>
      <c r="G170" s="12"/>
      <c r="H170" s="12"/>
      <c r="I170" s="12"/>
      <c r="J170" s="12"/>
      <c r="K170" s="12"/>
    </row>
    <row r="171" spans="1:11" ht="12.75" customHeight="1" x14ac:dyDescent="0.25">
      <c r="A171" s="20"/>
      <c r="B171" s="8"/>
      <c r="C171" s="9"/>
      <c r="D171" s="10"/>
      <c r="E171" s="22"/>
      <c r="F171" s="12"/>
      <c r="G171" s="12"/>
      <c r="H171" s="12"/>
      <c r="I171" s="12"/>
      <c r="J171" s="12"/>
      <c r="K171" s="12"/>
    </row>
    <row r="172" spans="1:11" ht="86.25" customHeight="1" x14ac:dyDescent="0.25">
      <c r="A172" s="20">
        <v>49</v>
      </c>
      <c r="B172" s="8" t="s">
        <v>92</v>
      </c>
      <c r="C172" s="9"/>
      <c r="D172" s="10"/>
      <c r="E172" s="22"/>
      <c r="F172" s="12"/>
      <c r="G172" s="12"/>
      <c r="H172" s="12"/>
      <c r="I172" s="12"/>
      <c r="J172" s="12"/>
      <c r="K172" s="12"/>
    </row>
    <row r="173" spans="1:11" ht="12.75" hidden="1" customHeight="1" x14ac:dyDescent="0.25">
      <c r="A173" s="26"/>
      <c r="B173" s="43"/>
      <c r="C173" s="27"/>
      <c r="D173" s="44"/>
      <c r="E173" s="29"/>
      <c r="F173" s="12"/>
      <c r="G173" s="12"/>
      <c r="H173" s="12"/>
      <c r="I173" s="12"/>
      <c r="J173" s="12"/>
      <c r="K173" s="12"/>
    </row>
    <row r="174" spans="1:11" ht="13.5" customHeight="1" thickBot="1" x14ac:dyDescent="0.3">
      <c r="A174" s="35"/>
      <c r="B174" s="36"/>
      <c r="C174" s="1180"/>
      <c r="D174" s="1181"/>
      <c r="E174" s="37"/>
      <c r="F174" s="12"/>
      <c r="G174" s="12"/>
      <c r="H174" s="12"/>
      <c r="I174" s="12"/>
      <c r="J174" s="12"/>
      <c r="K174" s="12"/>
    </row>
    <row r="175" spans="1:11" ht="12.75" customHeight="1" x14ac:dyDescent="0.25">
      <c r="A175" s="38"/>
      <c r="B175" s="59"/>
      <c r="C175" s="40"/>
      <c r="D175" s="41"/>
      <c r="E175" s="42"/>
      <c r="F175" s="12"/>
      <c r="G175" s="12"/>
      <c r="H175" s="12"/>
      <c r="I175" s="12"/>
      <c r="J175" s="12"/>
      <c r="K175" s="12"/>
    </row>
    <row r="176" spans="1:11" ht="12.75" customHeight="1" x14ac:dyDescent="0.25">
      <c r="A176" s="20"/>
      <c r="B176" s="25" t="s">
        <v>93</v>
      </c>
      <c r="C176" s="9"/>
      <c r="D176" s="10"/>
      <c r="E176" s="22"/>
      <c r="F176" s="12"/>
      <c r="G176" s="12"/>
      <c r="H176" s="12"/>
      <c r="I176" s="12"/>
      <c r="J176" s="12"/>
      <c r="K176" s="12"/>
    </row>
    <row r="177" spans="1:11" ht="12.75" customHeight="1" x14ac:dyDescent="0.25">
      <c r="A177" s="20"/>
      <c r="B177" s="8"/>
      <c r="C177" s="9"/>
      <c r="D177" s="10"/>
      <c r="E177" s="22"/>
      <c r="F177" s="12"/>
      <c r="G177" s="12"/>
      <c r="H177" s="12"/>
      <c r="I177" s="12"/>
      <c r="J177" s="12"/>
      <c r="K177" s="12"/>
    </row>
    <row r="178" spans="1:11" ht="51.75" customHeight="1" x14ac:dyDescent="0.25">
      <c r="A178" s="20">
        <v>50</v>
      </c>
      <c r="B178" s="8" t="s">
        <v>94</v>
      </c>
      <c r="C178" s="9"/>
      <c r="D178" s="10"/>
      <c r="E178" s="22"/>
      <c r="F178" s="12"/>
      <c r="G178" s="12"/>
      <c r="H178" s="12"/>
      <c r="I178" s="12"/>
      <c r="J178" s="12"/>
      <c r="K178" s="12"/>
    </row>
    <row r="179" spans="1:11" ht="12.75" customHeight="1" x14ac:dyDescent="0.25">
      <c r="A179" s="20"/>
      <c r="B179" s="8"/>
      <c r="C179" s="9"/>
      <c r="D179" s="10"/>
      <c r="E179" s="22"/>
      <c r="F179" s="12"/>
      <c r="G179" s="12"/>
      <c r="H179" s="12"/>
      <c r="I179" s="12"/>
      <c r="J179" s="12"/>
      <c r="K179" s="12"/>
    </row>
    <row r="180" spans="1:11" ht="66" customHeight="1" x14ac:dyDescent="0.25">
      <c r="A180" s="20">
        <v>51</v>
      </c>
      <c r="B180" s="8" t="s">
        <v>95</v>
      </c>
      <c r="C180" s="9"/>
      <c r="D180" s="10"/>
      <c r="E180" s="22"/>
      <c r="F180" s="12"/>
      <c r="G180" s="12"/>
      <c r="H180" s="12"/>
      <c r="I180" s="12"/>
      <c r="J180" s="12"/>
      <c r="K180" s="12"/>
    </row>
    <row r="181" spans="1:11" ht="12.75" customHeight="1" x14ac:dyDescent="0.25">
      <c r="A181" s="20"/>
      <c r="B181" s="8"/>
      <c r="C181" s="9"/>
      <c r="D181" s="10"/>
      <c r="E181" s="22"/>
      <c r="F181" s="12"/>
      <c r="G181" s="12"/>
      <c r="H181" s="12"/>
      <c r="I181" s="12"/>
      <c r="J181" s="12"/>
      <c r="K181" s="12"/>
    </row>
    <row r="182" spans="1:11" ht="51" customHeight="1" x14ac:dyDescent="0.25">
      <c r="A182" s="20">
        <v>52</v>
      </c>
      <c r="B182" s="8" t="s">
        <v>96</v>
      </c>
      <c r="C182" s="9"/>
      <c r="D182" s="10"/>
      <c r="E182" s="22"/>
      <c r="F182" s="12"/>
      <c r="G182" s="12"/>
      <c r="H182" s="12"/>
      <c r="I182" s="12"/>
      <c r="J182" s="12"/>
      <c r="K182" s="12"/>
    </row>
    <row r="183" spans="1:11" ht="12.75" customHeight="1" x14ac:dyDescent="0.25">
      <c r="A183" s="20"/>
      <c r="B183" s="8"/>
      <c r="C183" s="9"/>
      <c r="D183" s="10"/>
      <c r="E183" s="22"/>
      <c r="F183" s="12"/>
      <c r="G183" s="12"/>
      <c r="H183" s="12"/>
      <c r="I183" s="12"/>
      <c r="J183" s="12"/>
      <c r="K183" s="12"/>
    </row>
    <row r="184" spans="1:11" ht="12.75" customHeight="1" x14ac:dyDescent="0.25">
      <c r="A184" s="20"/>
      <c r="B184" s="21" t="s">
        <v>97</v>
      </c>
      <c r="C184" s="9"/>
      <c r="D184" s="10"/>
      <c r="E184" s="22"/>
      <c r="F184" s="12"/>
      <c r="G184" s="12"/>
      <c r="H184" s="12"/>
      <c r="I184" s="12"/>
      <c r="J184" s="12"/>
      <c r="K184" s="12"/>
    </row>
    <row r="185" spans="1:11" ht="12.75" customHeight="1" x14ac:dyDescent="0.25">
      <c r="A185" s="20"/>
      <c r="B185" s="8"/>
      <c r="C185" s="9"/>
      <c r="D185" s="10"/>
      <c r="E185" s="22"/>
      <c r="F185" s="12"/>
      <c r="G185" s="12"/>
      <c r="H185" s="12"/>
      <c r="I185" s="12"/>
      <c r="J185" s="12"/>
      <c r="K185" s="12"/>
    </row>
    <row r="186" spans="1:11" ht="78.75" customHeight="1" x14ac:dyDescent="0.25">
      <c r="A186" s="20">
        <v>53</v>
      </c>
      <c r="B186" s="8" t="s">
        <v>98</v>
      </c>
      <c r="C186" s="9"/>
      <c r="D186" s="10"/>
      <c r="E186" s="22"/>
      <c r="F186" s="12"/>
      <c r="G186" s="12"/>
      <c r="H186" s="12"/>
      <c r="I186" s="12"/>
      <c r="J186" s="12"/>
      <c r="K186" s="12"/>
    </row>
    <row r="187" spans="1:11" ht="12.75" customHeight="1" x14ac:dyDescent="0.25">
      <c r="A187" s="20"/>
      <c r="B187" s="8"/>
      <c r="C187" s="9"/>
      <c r="D187" s="10"/>
      <c r="E187" s="22"/>
      <c r="F187" s="12"/>
      <c r="G187" s="12"/>
      <c r="H187" s="12"/>
      <c r="I187" s="12"/>
      <c r="J187" s="12"/>
      <c r="K187" s="12"/>
    </row>
    <row r="188" spans="1:11" ht="12.75" customHeight="1" x14ac:dyDescent="0.25">
      <c r="A188" s="20"/>
      <c r="B188" s="21" t="s">
        <v>99</v>
      </c>
      <c r="C188" s="9"/>
      <c r="D188" s="10"/>
      <c r="E188" s="22"/>
      <c r="F188" s="12"/>
      <c r="G188" s="12"/>
      <c r="H188" s="12"/>
      <c r="I188" s="12"/>
      <c r="J188" s="12"/>
      <c r="K188" s="12"/>
    </row>
    <row r="189" spans="1:11" ht="12.75" customHeight="1" x14ac:dyDescent="0.25">
      <c r="A189" s="20"/>
      <c r="B189" s="8"/>
      <c r="C189" s="9"/>
      <c r="D189" s="10"/>
      <c r="E189" s="22"/>
      <c r="F189" s="12"/>
      <c r="G189" s="12"/>
      <c r="H189" s="12"/>
      <c r="I189" s="12"/>
      <c r="J189" s="12"/>
      <c r="K189" s="12"/>
    </row>
    <row r="190" spans="1:11" ht="42.75" customHeight="1" x14ac:dyDescent="0.25">
      <c r="A190" s="20">
        <v>54</v>
      </c>
      <c r="B190" s="8" t="s">
        <v>100</v>
      </c>
      <c r="C190" s="9"/>
      <c r="D190" s="10"/>
      <c r="E190" s="22"/>
      <c r="F190" s="12"/>
      <c r="G190" s="12"/>
      <c r="H190" s="12"/>
      <c r="I190" s="12"/>
      <c r="J190" s="12"/>
      <c r="K190" s="12"/>
    </row>
    <row r="191" spans="1:11" ht="12.75" customHeight="1" x14ac:dyDescent="0.25">
      <c r="A191" s="20"/>
      <c r="B191" s="8"/>
      <c r="C191" s="9"/>
      <c r="D191" s="10"/>
      <c r="E191" s="22"/>
      <c r="F191" s="12"/>
      <c r="G191" s="12"/>
      <c r="H191" s="12"/>
      <c r="I191" s="12"/>
      <c r="J191" s="12"/>
      <c r="K191" s="12"/>
    </row>
    <row r="192" spans="1:11" ht="92.25" customHeight="1" x14ac:dyDescent="0.25">
      <c r="A192" s="20">
        <v>55</v>
      </c>
      <c r="B192" s="8" t="s">
        <v>101</v>
      </c>
      <c r="C192" s="9"/>
      <c r="D192" s="10"/>
      <c r="E192" s="22"/>
      <c r="F192" s="12"/>
      <c r="G192" s="12"/>
      <c r="H192" s="12"/>
      <c r="I192" s="12"/>
      <c r="J192" s="12"/>
      <c r="K192" s="12"/>
    </row>
    <row r="193" spans="1:11" ht="12.75" customHeight="1" x14ac:dyDescent="0.25">
      <c r="A193" s="20"/>
      <c r="B193" s="8"/>
      <c r="C193" s="9"/>
      <c r="D193" s="10"/>
      <c r="E193" s="22"/>
      <c r="F193" s="12"/>
      <c r="G193" s="12"/>
      <c r="H193" s="12"/>
      <c r="I193" s="12"/>
      <c r="J193" s="12"/>
      <c r="K193" s="12"/>
    </row>
    <row r="194" spans="1:11" ht="57.75" customHeight="1" x14ac:dyDescent="0.25">
      <c r="A194" s="20">
        <v>56</v>
      </c>
      <c r="B194" s="8" t="s">
        <v>102</v>
      </c>
      <c r="C194" s="9"/>
      <c r="D194" s="10"/>
      <c r="E194" s="22"/>
      <c r="F194" s="12"/>
      <c r="G194" s="12"/>
      <c r="H194" s="12"/>
      <c r="I194" s="12"/>
      <c r="J194" s="12"/>
      <c r="K194" s="12"/>
    </row>
    <row r="195" spans="1:11" ht="12.75" customHeight="1" x14ac:dyDescent="0.25">
      <c r="A195" s="20"/>
      <c r="B195" s="8"/>
      <c r="C195" s="9"/>
      <c r="D195" s="10"/>
      <c r="E195" s="22"/>
      <c r="F195" s="12"/>
      <c r="G195" s="12"/>
      <c r="H195" s="12"/>
      <c r="I195" s="12"/>
      <c r="J195" s="12"/>
      <c r="K195" s="12"/>
    </row>
    <row r="196" spans="1:11" ht="66" customHeight="1" x14ac:dyDescent="0.25">
      <c r="A196" s="20">
        <v>57</v>
      </c>
      <c r="B196" s="8" t="s">
        <v>103</v>
      </c>
      <c r="C196" s="9"/>
      <c r="D196" s="10"/>
      <c r="E196" s="22"/>
      <c r="F196" s="12"/>
      <c r="G196" s="12"/>
      <c r="H196" s="12"/>
      <c r="I196" s="12"/>
      <c r="J196" s="12"/>
      <c r="K196" s="12"/>
    </row>
    <row r="197" spans="1:11" ht="12.75" customHeight="1" x14ac:dyDescent="0.25">
      <c r="A197" s="20"/>
      <c r="B197" s="8"/>
      <c r="C197" s="9"/>
      <c r="D197" s="10"/>
      <c r="E197" s="22"/>
      <c r="F197" s="12"/>
      <c r="G197" s="12"/>
      <c r="H197" s="12"/>
      <c r="I197" s="12"/>
      <c r="J197" s="12"/>
      <c r="K197" s="12"/>
    </row>
    <row r="198" spans="1:11" ht="26.25" customHeight="1" x14ac:dyDescent="0.25">
      <c r="A198" s="20">
        <v>58</v>
      </c>
      <c r="B198" s="8" t="s">
        <v>104</v>
      </c>
      <c r="C198" s="9"/>
      <c r="D198" s="10"/>
      <c r="E198" s="22"/>
      <c r="F198" s="12"/>
      <c r="G198" s="12"/>
      <c r="H198" s="12"/>
      <c r="I198" s="12"/>
      <c r="J198" s="12"/>
      <c r="K198" s="12"/>
    </row>
    <row r="199" spans="1:11" ht="12.75" customHeight="1" x14ac:dyDescent="0.25">
      <c r="A199" s="20"/>
      <c r="B199" s="8"/>
      <c r="C199" s="9"/>
      <c r="D199" s="10"/>
      <c r="E199" s="22"/>
      <c r="F199" s="12"/>
      <c r="G199" s="12"/>
      <c r="H199" s="12"/>
      <c r="I199" s="12"/>
      <c r="J199" s="12"/>
      <c r="K199" s="12"/>
    </row>
    <row r="200" spans="1:11" ht="52.5" customHeight="1" x14ac:dyDescent="0.25">
      <c r="A200" s="20">
        <v>59</v>
      </c>
      <c r="B200" s="8" t="s">
        <v>105</v>
      </c>
      <c r="C200" s="9"/>
      <c r="D200" s="10"/>
      <c r="E200" s="22"/>
      <c r="F200" s="12"/>
      <c r="G200" s="12"/>
      <c r="H200" s="12"/>
      <c r="I200" s="12"/>
      <c r="J200" s="12"/>
      <c r="K200" s="12"/>
    </row>
    <row r="201" spans="1:11" ht="12.75" customHeight="1" x14ac:dyDescent="0.25">
      <c r="A201" s="20"/>
      <c r="B201" s="8"/>
      <c r="C201" s="9"/>
      <c r="D201" s="10"/>
      <c r="E201" s="22"/>
      <c r="F201" s="12"/>
      <c r="G201" s="12"/>
      <c r="H201" s="12"/>
      <c r="I201" s="12"/>
      <c r="J201" s="12"/>
      <c r="K201" s="12"/>
    </row>
    <row r="202" spans="1:11" ht="74.25" customHeight="1" x14ac:dyDescent="0.25">
      <c r="A202" s="20">
        <v>60</v>
      </c>
      <c r="B202" s="8" t="s">
        <v>106</v>
      </c>
      <c r="C202" s="9"/>
      <c r="D202" s="10"/>
      <c r="E202" s="22"/>
      <c r="F202" s="12"/>
      <c r="G202" s="12"/>
      <c r="H202" s="12"/>
      <c r="I202" s="12"/>
      <c r="J202" s="12"/>
      <c r="K202" s="12"/>
    </row>
    <row r="203" spans="1:11" ht="12.75" customHeight="1" thickBot="1" x14ac:dyDescent="0.3">
      <c r="A203" s="30"/>
      <c r="B203" s="31"/>
      <c r="C203" s="32"/>
      <c r="D203" s="33"/>
      <c r="E203" s="34"/>
      <c r="F203" s="12"/>
      <c r="G203" s="12"/>
      <c r="H203" s="12"/>
      <c r="I203" s="12"/>
      <c r="J203" s="12"/>
      <c r="K203" s="12"/>
    </row>
    <row r="204" spans="1:11" ht="196.5" customHeight="1" x14ac:dyDescent="0.25">
      <c r="A204" s="38">
        <v>61</v>
      </c>
      <c r="B204" s="59" t="s">
        <v>107</v>
      </c>
      <c r="C204" s="40"/>
      <c r="D204" s="41"/>
      <c r="E204" s="42"/>
      <c r="F204" s="12"/>
      <c r="G204" s="12"/>
      <c r="H204" s="12"/>
      <c r="I204" s="12"/>
      <c r="J204" s="12"/>
      <c r="K204" s="12"/>
    </row>
    <row r="205" spans="1:11" ht="12.75" customHeight="1" x14ac:dyDescent="0.25">
      <c r="A205" s="20"/>
      <c r="B205" s="8"/>
      <c r="C205" s="9"/>
      <c r="D205" s="10"/>
      <c r="E205" s="22"/>
      <c r="F205" s="12"/>
      <c r="G205" s="12"/>
      <c r="H205" s="12"/>
      <c r="I205" s="12"/>
      <c r="J205" s="12"/>
      <c r="K205" s="12"/>
    </row>
    <row r="206" spans="1:11" ht="12.75" customHeight="1" x14ac:dyDescent="0.25">
      <c r="A206" s="20"/>
      <c r="B206" s="8"/>
      <c r="C206" s="9"/>
      <c r="D206" s="10"/>
      <c r="E206" s="22"/>
      <c r="F206" s="12"/>
      <c r="G206" s="12"/>
      <c r="H206" s="12"/>
      <c r="I206" s="12"/>
      <c r="J206" s="12"/>
      <c r="K206" s="12"/>
    </row>
    <row r="207" spans="1:11" ht="81.75" customHeight="1" x14ac:dyDescent="0.25">
      <c r="A207" s="20">
        <v>62</v>
      </c>
      <c r="B207" s="8" t="s">
        <v>108</v>
      </c>
      <c r="C207" s="9"/>
      <c r="D207" s="10"/>
      <c r="E207" s="22"/>
      <c r="F207" s="12"/>
      <c r="G207" s="12"/>
      <c r="H207" s="12"/>
      <c r="I207" s="12"/>
      <c r="J207" s="12"/>
      <c r="K207" s="12"/>
    </row>
    <row r="208" spans="1:11" ht="12.75" customHeight="1" x14ac:dyDescent="0.25">
      <c r="A208" s="20"/>
      <c r="B208" s="8"/>
      <c r="C208" s="9"/>
      <c r="D208" s="10"/>
      <c r="E208" s="22"/>
      <c r="F208" s="12"/>
      <c r="G208" s="12"/>
      <c r="H208" s="12"/>
      <c r="I208" s="12"/>
      <c r="J208" s="12"/>
      <c r="K208" s="12"/>
    </row>
    <row r="209" spans="1:11" ht="12.75" customHeight="1" x14ac:dyDescent="0.25">
      <c r="A209" s="20"/>
      <c r="B209" s="21" t="s">
        <v>109</v>
      </c>
      <c r="C209" s="9"/>
      <c r="D209" s="10"/>
      <c r="E209" s="22"/>
      <c r="F209" s="12"/>
      <c r="G209" s="12"/>
      <c r="H209" s="12"/>
      <c r="I209" s="12"/>
      <c r="J209" s="12"/>
      <c r="K209" s="12"/>
    </row>
    <row r="210" spans="1:11" ht="12.75" customHeight="1" x14ac:dyDescent="0.25">
      <c r="A210" s="20"/>
      <c r="B210" s="8"/>
      <c r="C210" s="9"/>
      <c r="D210" s="10"/>
      <c r="E210" s="22"/>
      <c r="F210" s="12"/>
      <c r="G210" s="12"/>
      <c r="H210" s="12"/>
      <c r="I210" s="12"/>
      <c r="J210" s="12"/>
      <c r="K210" s="12"/>
    </row>
    <row r="211" spans="1:11" ht="55.5" customHeight="1" x14ac:dyDescent="0.25">
      <c r="A211" s="20">
        <v>63</v>
      </c>
      <c r="B211" s="8" t="s">
        <v>110</v>
      </c>
      <c r="C211" s="9"/>
      <c r="D211" s="10"/>
      <c r="E211" s="22"/>
      <c r="F211" s="12"/>
      <c r="G211" s="12"/>
      <c r="H211" s="12"/>
      <c r="I211" s="12"/>
      <c r="J211" s="12"/>
      <c r="K211" s="12"/>
    </row>
    <row r="212" spans="1:11" ht="12.75" customHeight="1" x14ac:dyDescent="0.25">
      <c r="A212" s="20"/>
      <c r="B212" s="8"/>
      <c r="C212" s="9"/>
      <c r="D212" s="10"/>
      <c r="E212" s="22"/>
      <c r="F212" s="12"/>
      <c r="G212" s="12"/>
      <c r="H212" s="12"/>
      <c r="I212" s="12"/>
      <c r="J212" s="12"/>
      <c r="K212" s="12"/>
    </row>
    <row r="213" spans="1:11" ht="32.25" customHeight="1" x14ac:dyDescent="0.25">
      <c r="A213" s="20">
        <v>64</v>
      </c>
      <c r="B213" s="8" t="s">
        <v>111</v>
      </c>
      <c r="C213" s="9"/>
      <c r="D213" s="10"/>
      <c r="E213" s="22"/>
      <c r="F213" s="12"/>
      <c r="G213" s="12"/>
      <c r="H213" s="12"/>
      <c r="I213" s="12"/>
      <c r="J213" s="12"/>
      <c r="K213" s="12"/>
    </row>
    <row r="214" spans="1:11" ht="12.75" customHeight="1" x14ac:dyDescent="0.25">
      <c r="A214" s="20"/>
      <c r="B214" s="8"/>
      <c r="C214" s="9"/>
      <c r="D214" s="10"/>
      <c r="E214" s="22"/>
      <c r="F214" s="12"/>
      <c r="G214" s="12"/>
      <c r="H214" s="12"/>
      <c r="I214" s="12"/>
      <c r="J214" s="12"/>
      <c r="K214" s="12"/>
    </row>
    <row r="215" spans="1:11" ht="59.25" customHeight="1" x14ac:dyDescent="0.25">
      <c r="A215" s="20">
        <v>65</v>
      </c>
      <c r="B215" s="8" t="s">
        <v>112</v>
      </c>
      <c r="C215" s="9"/>
      <c r="D215" s="10"/>
      <c r="E215" s="22"/>
      <c r="F215" s="12"/>
      <c r="G215" s="12"/>
      <c r="H215" s="12"/>
      <c r="I215" s="12"/>
      <c r="J215" s="12"/>
      <c r="K215" s="12"/>
    </row>
    <row r="216" spans="1:11" ht="12.75" customHeight="1" x14ac:dyDescent="0.25">
      <c r="A216" s="20"/>
      <c r="B216" s="8"/>
      <c r="C216" s="9"/>
      <c r="D216" s="10"/>
      <c r="E216" s="22"/>
      <c r="F216" s="12"/>
      <c r="G216" s="12"/>
      <c r="H216" s="12"/>
      <c r="I216" s="12"/>
      <c r="J216" s="12"/>
      <c r="K216" s="12"/>
    </row>
    <row r="217" spans="1:11" ht="12.75" customHeight="1" x14ac:dyDescent="0.25">
      <c r="A217" s="20"/>
      <c r="B217" s="21" t="s">
        <v>113</v>
      </c>
      <c r="C217" s="9"/>
      <c r="D217" s="10"/>
      <c r="E217" s="22"/>
      <c r="F217" s="12"/>
      <c r="G217" s="12"/>
      <c r="H217" s="12"/>
      <c r="I217" s="12"/>
      <c r="J217" s="12"/>
      <c r="K217" s="12"/>
    </row>
    <row r="218" spans="1:11" ht="12.75" customHeight="1" x14ac:dyDescent="0.25">
      <c r="A218" s="20"/>
      <c r="B218" s="8"/>
      <c r="C218" s="9"/>
      <c r="D218" s="10"/>
      <c r="E218" s="22"/>
      <c r="F218" s="12"/>
      <c r="G218" s="12"/>
      <c r="H218" s="12"/>
      <c r="I218" s="12"/>
      <c r="J218" s="12"/>
      <c r="K218" s="12"/>
    </row>
    <row r="219" spans="1:11" ht="39" customHeight="1" x14ac:dyDescent="0.25">
      <c r="A219" s="20">
        <v>66</v>
      </c>
      <c r="B219" s="8" t="s">
        <v>114</v>
      </c>
      <c r="C219" s="9"/>
      <c r="D219" s="10"/>
      <c r="E219" s="22"/>
      <c r="F219" s="12"/>
      <c r="G219" s="12"/>
      <c r="H219" s="12"/>
      <c r="I219" s="12"/>
      <c r="J219" s="12"/>
      <c r="K219" s="12"/>
    </row>
    <row r="220" spans="1:11" ht="12.75" customHeight="1" x14ac:dyDescent="0.25">
      <c r="A220" s="20"/>
      <c r="B220" s="8"/>
      <c r="C220" s="9"/>
      <c r="D220" s="10"/>
      <c r="E220" s="22"/>
      <c r="F220" s="12"/>
      <c r="G220" s="12"/>
      <c r="H220" s="12"/>
      <c r="I220" s="12"/>
      <c r="J220" s="12"/>
      <c r="K220" s="12"/>
    </row>
    <row r="221" spans="1:11" ht="12.75" customHeight="1" x14ac:dyDescent="0.25">
      <c r="A221" s="20"/>
      <c r="B221" s="21" t="s">
        <v>115</v>
      </c>
      <c r="C221" s="9"/>
      <c r="D221" s="10"/>
      <c r="E221" s="22"/>
      <c r="F221" s="12"/>
      <c r="G221" s="12"/>
      <c r="H221" s="12"/>
      <c r="I221" s="12"/>
      <c r="J221" s="12"/>
      <c r="K221" s="12"/>
    </row>
    <row r="222" spans="1:11" ht="66" customHeight="1" x14ac:dyDescent="0.25">
      <c r="A222" s="20">
        <v>67</v>
      </c>
      <c r="B222" s="8" t="s">
        <v>116</v>
      </c>
      <c r="C222" s="9"/>
      <c r="D222" s="10"/>
      <c r="E222" s="22"/>
      <c r="F222" s="12"/>
      <c r="G222" s="12"/>
      <c r="H222" s="12"/>
      <c r="I222" s="12"/>
      <c r="J222" s="12"/>
      <c r="K222" s="12"/>
    </row>
    <row r="223" spans="1:11" ht="12.75" customHeight="1" x14ac:dyDescent="0.25">
      <c r="A223" s="20"/>
      <c r="B223" s="8"/>
      <c r="C223" s="9"/>
      <c r="D223" s="10"/>
      <c r="E223" s="22"/>
      <c r="F223" s="12"/>
      <c r="G223" s="12"/>
      <c r="H223" s="12"/>
      <c r="I223" s="12"/>
      <c r="J223" s="12"/>
      <c r="K223" s="12"/>
    </row>
    <row r="224" spans="1:11" ht="39" customHeight="1" x14ac:dyDescent="0.25">
      <c r="A224" s="20">
        <v>68</v>
      </c>
      <c r="B224" s="8" t="s">
        <v>117</v>
      </c>
      <c r="C224" s="9"/>
      <c r="D224" s="10"/>
      <c r="E224" s="22"/>
      <c r="F224" s="12"/>
      <c r="G224" s="12"/>
      <c r="H224" s="12"/>
      <c r="I224" s="12"/>
      <c r="J224" s="12"/>
      <c r="K224" s="12"/>
    </row>
    <row r="225" spans="1:11" ht="12.75" customHeight="1" x14ac:dyDescent="0.25">
      <c r="A225" s="20"/>
      <c r="B225" s="8"/>
      <c r="C225" s="9"/>
      <c r="D225" s="10"/>
      <c r="E225" s="22"/>
      <c r="F225" s="12"/>
      <c r="G225" s="12"/>
      <c r="H225" s="12"/>
      <c r="I225" s="12"/>
      <c r="J225" s="12"/>
      <c r="K225" s="12"/>
    </row>
    <row r="226" spans="1:11" ht="12.75" customHeight="1" x14ac:dyDescent="0.25">
      <c r="A226" s="20"/>
      <c r="B226" s="21" t="s">
        <v>118</v>
      </c>
      <c r="C226" s="9"/>
      <c r="D226" s="10"/>
      <c r="E226" s="22"/>
      <c r="F226" s="12"/>
      <c r="G226" s="12"/>
      <c r="H226" s="12"/>
      <c r="I226" s="12"/>
      <c r="J226" s="12"/>
      <c r="K226" s="12"/>
    </row>
    <row r="227" spans="1:11" ht="12.75" customHeight="1" x14ac:dyDescent="0.25">
      <c r="A227" s="20"/>
      <c r="B227" s="8"/>
      <c r="C227" s="9"/>
      <c r="D227" s="10"/>
      <c r="E227" s="22"/>
      <c r="F227" s="12"/>
      <c r="G227" s="12"/>
      <c r="H227" s="12"/>
      <c r="I227" s="12"/>
      <c r="J227" s="12"/>
      <c r="K227" s="12"/>
    </row>
    <row r="228" spans="1:11" ht="55.5" customHeight="1" x14ac:dyDescent="0.25">
      <c r="A228" s="20">
        <v>69</v>
      </c>
      <c r="B228" s="8" t="s">
        <v>119</v>
      </c>
      <c r="C228" s="9"/>
      <c r="D228" s="10"/>
      <c r="E228" s="22"/>
      <c r="F228" s="12"/>
      <c r="G228" s="12"/>
      <c r="H228" s="12"/>
      <c r="I228" s="12"/>
      <c r="J228" s="12"/>
      <c r="K228" s="12"/>
    </row>
    <row r="229" spans="1:11" ht="12.75" customHeight="1" x14ac:dyDescent="0.25">
      <c r="A229" s="20"/>
      <c r="B229" s="8"/>
      <c r="C229" s="9"/>
      <c r="D229" s="10"/>
      <c r="E229" s="22"/>
      <c r="F229" s="12"/>
      <c r="G229" s="12"/>
      <c r="H229" s="12"/>
      <c r="I229" s="12"/>
      <c r="J229" s="12"/>
      <c r="K229" s="12"/>
    </row>
    <row r="230" spans="1:11" ht="39" customHeight="1" x14ac:dyDescent="0.25">
      <c r="A230" s="20">
        <v>70</v>
      </c>
      <c r="B230" s="8" t="s">
        <v>120</v>
      </c>
      <c r="C230" s="9"/>
      <c r="D230" s="10"/>
      <c r="E230" s="22"/>
      <c r="F230" s="12"/>
      <c r="G230" s="12"/>
      <c r="H230" s="12"/>
      <c r="I230" s="12"/>
      <c r="J230" s="12"/>
      <c r="K230" s="12"/>
    </row>
    <row r="231" spans="1:11" ht="12.75" customHeight="1" x14ac:dyDescent="0.25">
      <c r="A231" s="20"/>
      <c r="B231" s="8"/>
      <c r="C231" s="9"/>
      <c r="D231" s="10"/>
      <c r="E231" s="22"/>
      <c r="F231" s="12"/>
      <c r="G231" s="12"/>
      <c r="H231" s="12"/>
      <c r="I231" s="12"/>
      <c r="J231" s="12"/>
      <c r="K231" s="12"/>
    </row>
    <row r="232" spans="1:11" ht="12.75" customHeight="1" x14ac:dyDescent="0.25">
      <c r="A232" s="20">
        <v>71</v>
      </c>
      <c r="B232" s="8" t="s">
        <v>121</v>
      </c>
      <c r="C232" s="9"/>
      <c r="D232" s="10"/>
      <c r="E232" s="22"/>
      <c r="F232" s="12"/>
      <c r="G232" s="12"/>
      <c r="H232" s="12"/>
      <c r="I232" s="12"/>
      <c r="J232" s="12"/>
      <c r="K232" s="12"/>
    </row>
    <row r="233" spans="1:11" ht="12.75" customHeight="1" x14ac:dyDescent="0.25">
      <c r="A233" s="20"/>
      <c r="B233" s="8"/>
      <c r="C233" s="9"/>
      <c r="D233" s="10"/>
      <c r="E233" s="22"/>
      <c r="F233" s="12"/>
      <c r="G233" s="12"/>
      <c r="H233" s="12"/>
      <c r="I233" s="12"/>
      <c r="J233" s="12"/>
      <c r="K233" s="12"/>
    </row>
    <row r="234" spans="1:11" ht="52.5" customHeight="1" x14ac:dyDescent="0.25">
      <c r="A234" s="20">
        <v>72</v>
      </c>
      <c r="B234" s="8" t="s">
        <v>122</v>
      </c>
      <c r="C234" s="9"/>
      <c r="D234" s="10"/>
      <c r="E234" s="22"/>
      <c r="F234" s="12"/>
      <c r="G234" s="12"/>
      <c r="H234" s="12"/>
      <c r="I234" s="12"/>
      <c r="J234" s="12"/>
      <c r="K234" s="12"/>
    </row>
    <row r="235" spans="1:11" ht="12.75" customHeight="1" x14ac:dyDescent="0.25">
      <c r="A235" s="20"/>
      <c r="B235" s="8"/>
      <c r="C235" s="9"/>
      <c r="D235" s="10"/>
      <c r="E235" s="22"/>
      <c r="F235" s="12"/>
      <c r="G235" s="12"/>
      <c r="H235" s="12"/>
      <c r="I235" s="12"/>
      <c r="J235" s="12"/>
      <c r="K235" s="12"/>
    </row>
    <row r="236" spans="1:11" ht="45" customHeight="1" x14ac:dyDescent="0.25">
      <c r="A236" s="20">
        <v>73</v>
      </c>
      <c r="B236" s="8" t="s">
        <v>123</v>
      </c>
      <c r="C236" s="9"/>
      <c r="D236" s="10"/>
      <c r="E236" s="22"/>
      <c r="F236" s="12"/>
      <c r="G236" s="12"/>
      <c r="H236" s="12"/>
      <c r="I236" s="12"/>
      <c r="J236" s="12"/>
      <c r="K236" s="12"/>
    </row>
    <row r="237" spans="1:11" ht="12.75" customHeight="1" x14ac:dyDescent="0.25">
      <c r="A237" s="20"/>
      <c r="B237" s="8"/>
      <c r="C237" s="9"/>
      <c r="D237" s="10"/>
      <c r="E237" s="22"/>
      <c r="F237" s="12"/>
      <c r="G237" s="12"/>
      <c r="H237" s="12"/>
      <c r="I237" s="12"/>
      <c r="J237" s="12"/>
      <c r="K237" s="12"/>
    </row>
    <row r="238" spans="1:11" ht="12.75" customHeight="1" x14ac:dyDescent="0.25">
      <c r="A238" s="20"/>
      <c r="B238" s="21" t="s">
        <v>124</v>
      </c>
      <c r="C238" s="9"/>
      <c r="D238" s="10"/>
      <c r="E238" s="22"/>
      <c r="F238" s="12"/>
      <c r="G238" s="12"/>
      <c r="H238" s="12"/>
      <c r="I238" s="12"/>
      <c r="J238" s="12"/>
      <c r="K238" s="12"/>
    </row>
    <row r="239" spans="1:11" ht="12.75" customHeight="1" x14ac:dyDescent="0.25">
      <c r="A239" s="20"/>
      <c r="B239" s="8"/>
      <c r="C239" s="9"/>
      <c r="D239" s="10"/>
      <c r="E239" s="22"/>
      <c r="F239" s="12"/>
      <c r="G239" s="12"/>
      <c r="H239" s="12"/>
      <c r="I239" s="12"/>
      <c r="J239" s="12"/>
      <c r="K239" s="12"/>
    </row>
    <row r="240" spans="1:11" ht="75" customHeight="1" x14ac:dyDescent="0.25">
      <c r="A240" s="20">
        <v>74</v>
      </c>
      <c r="B240" s="8" t="s">
        <v>125</v>
      </c>
      <c r="C240" s="9"/>
      <c r="D240" s="10"/>
      <c r="E240" s="22"/>
      <c r="F240" s="12"/>
      <c r="G240" s="12"/>
      <c r="H240" s="12"/>
      <c r="I240" s="12"/>
      <c r="J240" s="12"/>
      <c r="K240" s="12"/>
    </row>
    <row r="241" spans="1:11" ht="12.75" customHeight="1" x14ac:dyDescent="0.25">
      <c r="A241" s="20"/>
      <c r="B241" s="8"/>
      <c r="C241" s="9"/>
      <c r="D241" s="10"/>
      <c r="E241" s="22"/>
      <c r="F241" s="12"/>
      <c r="G241" s="12"/>
      <c r="H241" s="12"/>
      <c r="I241" s="12"/>
      <c r="J241" s="12"/>
      <c r="K241" s="12"/>
    </row>
    <row r="242" spans="1:11" ht="18.75" customHeight="1" thickBot="1" x14ac:dyDescent="0.3">
      <c r="A242" s="30">
        <v>75</v>
      </c>
      <c r="B242" s="31" t="s">
        <v>126</v>
      </c>
      <c r="C242" s="32"/>
      <c r="D242" s="33"/>
      <c r="E242" s="34"/>
      <c r="F242" s="12"/>
      <c r="G242" s="12"/>
      <c r="H242" s="12"/>
      <c r="I242" s="12"/>
      <c r="J242" s="12"/>
      <c r="K242" s="12"/>
    </row>
    <row r="243" spans="1:11" ht="12.75" customHeight="1" x14ac:dyDescent="0.25">
      <c r="A243" s="62" t="s">
        <v>127</v>
      </c>
      <c r="B243" s="59"/>
      <c r="C243" s="40"/>
      <c r="D243" s="41"/>
      <c r="E243" s="42"/>
      <c r="F243" s="12"/>
      <c r="G243" s="12"/>
      <c r="H243" s="12"/>
      <c r="I243" s="12"/>
      <c r="J243" s="12"/>
      <c r="K243" s="12"/>
    </row>
    <row r="244" spans="1:11" ht="12.75" customHeight="1" x14ac:dyDescent="0.25">
      <c r="A244" s="20">
        <v>1</v>
      </c>
      <c r="B244" s="63" t="s">
        <v>128</v>
      </c>
      <c r="C244" s="9"/>
      <c r="D244" s="10"/>
      <c r="E244" s="22"/>
      <c r="F244" s="12"/>
      <c r="G244" s="12"/>
      <c r="H244" s="12"/>
      <c r="I244" s="12"/>
      <c r="J244" s="12"/>
      <c r="K244" s="12"/>
    </row>
    <row r="245" spans="1:11" ht="12.75" customHeight="1" x14ac:dyDescent="0.25">
      <c r="A245" s="20"/>
      <c r="B245" s="64"/>
      <c r="C245" s="9"/>
      <c r="D245" s="10"/>
      <c r="E245" s="22"/>
      <c r="F245" s="12"/>
      <c r="G245" s="12"/>
      <c r="H245" s="12"/>
      <c r="I245" s="12"/>
      <c r="J245" s="12"/>
      <c r="K245" s="12"/>
    </row>
    <row r="246" spans="1:11" ht="12.75" customHeight="1" x14ac:dyDescent="0.25">
      <c r="A246" s="20">
        <v>2</v>
      </c>
      <c r="B246" s="63" t="s">
        <v>129</v>
      </c>
      <c r="C246" s="9"/>
      <c r="D246" s="10"/>
      <c r="E246" s="22"/>
      <c r="F246" s="12"/>
      <c r="G246" s="12"/>
      <c r="H246" s="12"/>
      <c r="I246" s="12"/>
      <c r="J246" s="12"/>
      <c r="K246" s="12"/>
    </row>
    <row r="247" spans="1:11" ht="12.75" customHeight="1" x14ac:dyDescent="0.25">
      <c r="A247" s="20"/>
      <c r="B247" s="64"/>
      <c r="C247" s="9"/>
      <c r="D247" s="10"/>
      <c r="E247" s="22"/>
      <c r="F247" s="12"/>
      <c r="G247" s="12"/>
      <c r="H247" s="12"/>
      <c r="I247" s="12"/>
      <c r="J247" s="12"/>
      <c r="K247" s="12"/>
    </row>
    <row r="248" spans="1:11" ht="12.75" customHeight="1" x14ac:dyDescent="0.25">
      <c r="A248" s="20">
        <v>3</v>
      </c>
      <c r="B248" s="63" t="s">
        <v>130</v>
      </c>
      <c r="C248" s="9"/>
      <c r="D248" s="10"/>
      <c r="E248" s="22"/>
      <c r="F248" s="12"/>
      <c r="G248" s="12"/>
      <c r="H248" s="12"/>
      <c r="I248" s="12"/>
      <c r="J248" s="12"/>
      <c r="K248" s="12"/>
    </row>
    <row r="249" spans="1:11" ht="12.75" customHeight="1" x14ac:dyDescent="0.25">
      <c r="A249" s="20"/>
      <c r="B249" s="64"/>
      <c r="C249" s="9"/>
      <c r="D249" s="10"/>
      <c r="E249" s="22"/>
      <c r="F249" s="12"/>
      <c r="G249" s="12"/>
      <c r="H249" s="12"/>
      <c r="I249" s="12"/>
      <c r="J249" s="12"/>
      <c r="K249" s="12"/>
    </row>
    <row r="250" spans="1:11" ht="12.75" customHeight="1" x14ac:dyDescent="0.25">
      <c r="A250" s="20">
        <v>4</v>
      </c>
      <c r="B250" s="63" t="s">
        <v>131</v>
      </c>
      <c r="C250" s="9"/>
      <c r="D250" s="10"/>
      <c r="E250" s="22"/>
      <c r="F250" s="12"/>
      <c r="G250" s="12"/>
      <c r="H250" s="12"/>
      <c r="I250" s="12"/>
      <c r="J250" s="12"/>
      <c r="K250" s="12"/>
    </row>
    <row r="251" spans="1:11" ht="12.75" customHeight="1" x14ac:dyDescent="0.25">
      <c r="A251" s="20"/>
      <c r="B251" s="8"/>
      <c r="C251" s="9"/>
      <c r="D251" s="10"/>
      <c r="E251" s="22"/>
      <c r="F251" s="12"/>
      <c r="G251" s="12"/>
      <c r="H251" s="12"/>
      <c r="I251" s="12"/>
      <c r="J251" s="12"/>
      <c r="K251" s="12"/>
    </row>
    <row r="252" spans="1:11" ht="12.75" customHeight="1" x14ac:dyDescent="0.25">
      <c r="A252" s="20"/>
      <c r="B252" s="21" t="s">
        <v>132</v>
      </c>
      <c r="C252" s="9"/>
      <c r="D252" s="10"/>
      <c r="E252" s="22"/>
      <c r="F252" s="12"/>
      <c r="G252" s="12"/>
      <c r="H252" s="12"/>
      <c r="I252" s="12"/>
      <c r="J252" s="12"/>
      <c r="K252" s="12"/>
    </row>
    <row r="253" spans="1:11" ht="12.75" customHeight="1" x14ac:dyDescent="0.25">
      <c r="A253" s="20"/>
      <c r="B253" s="8"/>
      <c r="C253" s="9"/>
      <c r="D253" s="10"/>
      <c r="E253" s="22"/>
      <c r="F253" s="12"/>
      <c r="G253" s="12"/>
      <c r="H253" s="12"/>
      <c r="I253" s="12"/>
      <c r="J253" s="12"/>
      <c r="K253" s="12"/>
    </row>
    <row r="254" spans="1:11" ht="131.25" customHeight="1" x14ac:dyDescent="0.25">
      <c r="A254" s="20">
        <v>76</v>
      </c>
      <c r="B254" s="8" t="s">
        <v>133</v>
      </c>
      <c r="C254" s="9"/>
      <c r="D254" s="10"/>
      <c r="E254" s="22"/>
      <c r="F254" s="12"/>
      <c r="G254" s="12"/>
      <c r="H254" s="12"/>
      <c r="I254" s="12"/>
      <c r="J254" s="12"/>
      <c r="K254" s="12"/>
    </row>
    <row r="255" spans="1:11" ht="12.75" customHeight="1" x14ac:dyDescent="0.25">
      <c r="A255" s="20"/>
      <c r="B255" s="8"/>
      <c r="C255" s="9"/>
      <c r="D255" s="10"/>
      <c r="E255" s="22"/>
      <c r="F255" s="12"/>
      <c r="G255" s="12"/>
      <c r="H255" s="12"/>
      <c r="I255" s="12"/>
      <c r="J255" s="12"/>
      <c r="K255" s="12"/>
    </row>
    <row r="256" spans="1:11" ht="12.75" customHeight="1" x14ac:dyDescent="0.25">
      <c r="A256" s="20"/>
      <c r="B256" s="21" t="s">
        <v>134</v>
      </c>
      <c r="C256" s="9"/>
      <c r="D256" s="10"/>
      <c r="E256" s="22"/>
      <c r="F256" s="12"/>
      <c r="G256" s="12"/>
      <c r="H256" s="12"/>
      <c r="I256" s="12"/>
      <c r="J256" s="12"/>
      <c r="K256" s="12"/>
    </row>
    <row r="257" spans="1:11" ht="12.75" customHeight="1" x14ac:dyDescent="0.25">
      <c r="A257" s="20"/>
      <c r="B257" s="8"/>
      <c r="C257" s="9"/>
      <c r="D257" s="10"/>
      <c r="E257" s="22"/>
      <c r="F257" s="12"/>
      <c r="G257" s="12"/>
      <c r="H257" s="12"/>
      <c r="I257" s="12"/>
      <c r="J257" s="12"/>
      <c r="K257" s="12"/>
    </row>
    <row r="258" spans="1:11" ht="45" customHeight="1" x14ac:dyDescent="0.25">
      <c r="A258" s="20">
        <v>77</v>
      </c>
      <c r="B258" s="8" t="s">
        <v>135</v>
      </c>
      <c r="C258" s="9"/>
      <c r="D258" s="10"/>
      <c r="E258" s="22"/>
      <c r="F258" s="12"/>
      <c r="G258" s="12"/>
      <c r="H258" s="12"/>
      <c r="I258" s="12"/>
      <c r="J258" s="12"/>
      <c r="K258" s="12"/>
    </row>
    <row r="259" spans="1:11" ht="12.75" customHeight="1" x14ac:dyDescent="0.25">
      <c r="A259" s="20"/>
      <c r="B259" s="8"/>
      <c r="C259" s="9"/>
      <c r="D259" s="10"/>
      <c r="E259" s="22"/>
      <c r="F259" s="12"/>
      <c r="G259" s="12"/>
      <c r="H259" s="12"/>
      <c r="I259" s="12"/>
      <c r="J259" s="12"/>
      <c r="K259" s="12"/>
    </row>
    <row r="260" spans="1:11" ht="12.75" customHeight="1" x14ac:dyDescent="0.25">
      <c r="A260" s="20"/>
      <c r="B260" s="21" t="s">
        <v>136</v>
      </c>
      <c r="C260" s="9"/>
      <c r="D260" s="10"/>
      <c r="E260" s="22"/>
      <c r="F260" s="12"/>
      <c r="G260" s="12"/>
      <c r="H260" s="12"/>
      <c r="I260" s="12"/>
      <c r="J260" s="12"/>
      <c r="K260" s="12"/>
    </row>
    <row r="261" spans="1:11" ht="12.75" customHeight="1" x14ac:dyDescent="0.25">
      <c r="A261" s="20"/>
      <c r="B261" s="8"/>
      <c r="C261" s="9"/>
      <c r="D261" s="10"/>
      <c r="E261" s="22"/>
      <c r="F261" s="12"/>
      <c r="G261" s="12"/>
      <c r="H261" s="12"/>
      <c r="I261" s="12"/>
      <c r="J261" s="12"/>
      <c r="K261" s="12"/>
    </row>
    <row r="262" spans="1:11" ht="44.25" customHeight="1" x14ac:dyDescent="0.25">
      <c r="A262" s="20">
        <v>78</v>
      </c>
      <c r="B262" s="8" t="s">
        <v>137</v>
      </c>
      <c r="C262" s="9"/>
      <c r="D262" s="10"/>
      <c r="E262" s="22"/>
      <c r="F262" s="12"/>
      <c r="G262" s="12"/>
      <c r="H262" s="12"/>
      <c r="I262" s="12"/>
      <c r="J262" s="12"/>
      <c r="K262" s="12"/>
    </row>
    <row r="263" spans="1:11" ht="12.75" customHeight="1" x14ac:dyDescent="0.25">
      <c r="A263" s="20"/>
      <c r="B263" s="8"/>
      <c r="C263" s="9"/>
      <c r="D263" s="10"/>
      <c r="E263" s="22"/>
      <c r="F263" s="12"/>
      <c r="G263" s="12"/>
      <c r="H263" s="12"/>
      <c r="I263" s="12"/>
      <c r="J263" s="12"/>
      <c r="K263" s="12"/>
    </row>
    <row r="264" spans="1:11" ht="12.75" customHeight="1" x14ac:dyDescent="0.25">
      <c r="A264" s="20"/>
      <c r="B264" s="21" t="s">
        <v>138</v>
      </c>
      <c r="C264" s="9"/>
      <c r="D264" s="10"/>
      <c r="E264" s="22"/>
      <c r="F264" s="12"/>
      <c r="G264" s="12"/>
      <c r="H264" s="12"/>
      <c r="I264" s="12"/>
      <c r="J264" s="12"/>
      <c r="K264" s="12"/>
    </row>
    <row r="265" spans="1:11" ht="12.75" customHeight="1" x14ac:dyDescent="0.25">
      <c r="A265" s="20"/>
      <c r="B265" s="8"/>
      <c r="C265" s="9"/>
      <c r="D265" s="10"/>
      <c r="E265" s="22"/>
      <c r="F265" s="12"/>
      <c r="G265" s="12"/>
      <c r="H265" s="12"/>
      <c r="I265" s="12"/>
      <c r="J265" s="12"/>
      <c r="K265" s="12"/>
    </row>
    <row r="266" spans="1:11" ht="51" customHeight="1" x14ac:dyDescent="0.25">
      <c r="A266" s="20">
        <v>79</v>
      </c>
      <c r="B266" s="8" t="s">
        <v>139</v>
      </c>
      <c r="C266" s="9"/>
      <c r="D266" s="10"/>
      <c r="E266" s="22"/>
      <c r="F266" s="12"/>
      <c r="G266" s="12"/>
      <c r="H266" s="12"/>
      <c r="I266" s="12"/>
      <c r="J266" s="12"/>
      <c r="K266" s="12"/>
    </row>
    <row r="267" spans="1:11" ht="11.25" customHeight="1" x14ac:dyDescent="0.25">
      <c r="A267" s="20"/>
      <c r="B267" s="8"/>
      <c r="C267" s="9"/>
      <c r="D267" s="10"/>
      <c r="E267" s="22"/>
      <c r="F267" s="12"/>
      <c r="G267" s="12"/>
      <c r="H267" s="12"/>
      <c r="I267" s="12"/>
      <c r="J267" s="12"/>
      <c r="K267" s="12"/>
    </row>
    <row r="268" spans="1:11" ht="12.75" customHeight="1" x14ac:dyDescent="0.25">
      <c r="A268" s="20"/>
      <c r="B268" s="21" t="s">
        <v>140</v>
      </c>
      <c r="C268" s="9"/>
      <c r="D268" s="10"/>
      <c r="E268" s="22"/>
      <c r="F268" s="12"/>
      <c r="G268" s="12"/>
      <c r="H268" s="12"/>
      <c r="I268" s="12"/>
      <c r="J268" s="12"/>
      <c r="K268" s="12"/>
    </row>
    <row r="269" spans="1:11" ht="13.5" customHeight="1" x14ac:dyDescent="0.25">
      <c r="A269" s="20"/>
      <c r="B269" s="8"/>
      <c r="C269" s="9"/>
      <c r="D269" s="10"/>
      <c r="E269" s="22"/>
      <c r="F269" s="12"/>
      <c r="G269" s="12"/>
      <c r="H269" s="12"/>
      <c r="I269" s="12"/>
      <c r="J269" s="12"/>
      <c r="K269" s="12"/>
    </row>
    <row r="270" spans="1:11" ht="39" customHeight="1" x14ac:dyDescent="0.25">
      <c r="A270" s="20">
        <v>80</v>
      </c>
      <c r="B270" s="8" t="s">
        <v>141</v>
      </c>
      <c r="C270" s="9"/>
      <c r="D270" s="10"/>
      <c r="E270" s="22"/>
      <c r="F270" s="12"/>
      <c r="G270" s="12"/>
      <c r="H270" s="12"/>
      <c r="I270" s="12"/>
      <c r="J270" s="12"/>
      <c r="K270" s="12"/>
    </row>
    <row r="271" spans="1:11" ht="12.75" customHeight="1" x14ac:dyDescent="0.25">
      <c r="A271" s="20"/>
      <c r="B271" s="8"/>
      <c r="C271" s="9"/>
      <c r="D271" s="10"/>
      <c r="E271" s="22"/>
      <c r="F271" s="12"/>
      <c r="G271" s="12"/>
      <c r="H271" s="12"/>
      <c r="I271" s="12"/>
      <c r="J271" s="12"/>
      <c r="K271" s="12"/>
    </row>
    <row r="272" spans="1:11" ht="12.75" customHeight="1" x14ac:dyDescent="0.25">
      <c r="A272" s="20"/>
      <c r="B272" s="21" t="s">
        <v>142</v>
      </c>
      <c r="C272" s="9"/>
      <c r="D272" s="10"/>
      <c r="E272" s="22"/>
      <c r="F272" s="12"/>
      <c r="G272" s="12"/>
      <c r="H272" s="12"/>
      <c r="I272" s="12"/>
      <c r="J272" s="12"/>
      <c r="K272" s="12"/>
    </row>
    <row r="273" spans="1:11" ht="12.75" customHeight="1" x14ac:dyDescent="0.25">
      <c r="A273" s="20"/>
      <c r="B273" s="8"/>
      <c r="C273" s="9"/>
      <c r="D273" s="10"/>
      <c r="E273" s="22"/>
      <c r="F273" s="12"/>
      <c r="G273" s="12"/>
      <c r="H273" s="12"/>
      <c r="I273" s="12"/>
      <c r="J273" s="12"/>
      <c r="K273" s="12"/>
    </row>
    <row r="274" spans="1:11" ht="54" customHeight="1" x14ac:dyDescent="0.25">
      <c r="A274" s="20">
        <v>81</v>
      </c>
      <c r="B274" s="8" t="s">
        <v>143</v>
      </c>
      <c r="C274" s="9"/>
      <c r="D274" s="10"/>
      <c r="E274" s="22"/>
      <c r="F274" s="12"/>
      <c r="G274" s="12"/>
      <c r="H274" s="12"/>
      <c r="I274" s="12"/>
      <c r="J274" s="12"/>
      <c r="K274" s="12"/>
    </row>
    <row r="275" spans="1:11" ht="15" customHeight="1" x14ac:dyDescent="0.25">
      <c r="A275" s="20"/>
      <c r="B275" s="8"/>
      <c r="C275" s="9"/>
      <c r="D275" s="10"/>
      <c r="E275" s="22"/>
      <c r="F275" s="12"/>
      <c r="G275" s="12"/>
      <c r="H275" s="12"/>
      <c r="I275" s="12"/>
      <c r="J275" s="12"/>
      <c r="K275" s="12"/>
    </row>
    <row r="276" spans="1:11" ht="12.75" customHeight="1" x14ac:dyDescent="0.25">
      <c r="A276" s="20"/>
      <c r="B276" s="21" t="s">
        <v>144</v>
      </c>
      <c r="C276" s="9"/>
      <c r="D276" s="10"/>
      <c r="E276" s="22"/>
      <c r="F276" s="12"/>
      <c r="G276" s="12"/>
      <c r="H276" s="12"/>
      <c r="I276" s="12"/>
      <c r="J276" s="12"/>
      <c r="K276" s="12"/>
    </row>
    <row r="277" spans="1:11" ht="12.75" customHeight="1" x14ac:dyDescent="0.25">
      <c r="A277" s="20"/>
      <c r="B277" s="8"/>
      <c r="C277" s="9"/>
      <c r="D277" s="10"/>
      <c r="E277" s="22"/>
      <c r="F277" s="12"/>
      <c r="G277" s="12"/>
      <c r="H277" s="12"/>
      <c r="I277" s="12"/>
      <c r="J277" s="12"/>
      <c r="K277" s="12"/>
    </row>
    <row r="278" spans="1:11" ht="118.5" customHeight="1" x14ac:dyDescent="0.25">
      <c r="A278" s="20">
        <v>82</v>
      </c>
      <c r="B278" s="8" t="s">
        <v>145</v>
      </c>
      <c r="C278" s="9"/>
      <c r="D278" s="10"/>
      <c r="E278" s="22"/>
      <c r="F278" s="12"/>
      <c r="G278" s="12"/>
      <c r="H278" s="12"/>
      <c r="I278" s="12"/>
      <c r="J278" s="12"/>
      <c r="K278" s="12"/>
    </row>
    <row r="279" spans="1:11" ht="11.25" customHeight="1" x14ac:dyDescent="0.25">
      <c r="A279" s="20"/>
      <c r="B279" s="8"/>
      <c r="C279" s="9"/>
      <c r="D279" s="10"/>
      <c r="E279" s="22"/>
      <c r="F279" s="12"/>
      <c r="G279" s="12"/>
      <c r="H279" s="12"/>
      <c r="I279" s="12"/>
      <c r="J279" s="12"/>
      <c r="K279" s="12"/>
    </row>
    <row r="280" spans="1:11" ht="78.75" customHeight="1" x14ac:dyDescent="0.25">
      <c r="A280" s="20">
        <v>83</v>
      </c>
      <c r="B280" s="8" t="s">
        <v>146</v>
      </c>
      <c r="C280" s="9"/>
      <c r="D280" s="10"/>
      <c r="E280" s="22"/>
      <c r="F280" s="12"/>
      <c r="G280" s="12"/>
      <c r="H280" s="12"/>
      <c r="I280" s="12"/>
      <c r="J280" s="12"/>
      <c r="K280" s="12"/>
    </row>
    <row r="281" spans="1:11" ht="12.75" customHeight="1" x14ac:dyDescent="0.25">
      <c r="A281" s="20"/>
      <c r="B281" s="8"/>
      <c r="C281" s="9"/>
      <c r="D281" s="10"/>
      <c r="E281" s="22"/>
      <c r="F281" s="12"/>
      <c r="G281" s="12"/>
      <c r="H281" s="12"/>
      <c r="I281" s="12"/>
      <c r="J281" s="12"/>
      <c r="K281" s="12"/>
    </row>
    <row r="282" spans="1:11" ht="39.75" customHeight="1" x14ac:dyDescent="0.25">
      <c r="A282" s="20">
        <v>84</v>
      </c>
      <c r="B282" s="8" t="s">
        <v>147</v>
      </c>
      <c r="C282" s="9"/>
      <c r="D282" s="10"/>
      <c r="E282" s="22"/>
      <c r="F282" s="12"/>
      <c r="G282" s="12"/>
      <c r="H282" s="12"/>
      <c r="I282" s="12"/>
      <c r="J282" s="12"/>
      <c r="K282" s="12"/>
    </row>
    <row r="283" spans="1:11" ht="12.75" customHeight="1" thickBot="1" x14ac:dyDescent="0.3">
      <c r="A283" s="30"/>
      <c r="B283" s="31"/>
      <c r="C283" s="32"/>
      <c r="D283" s="33"/>
      <c r="E283" s="34"/>
      <c r="F283" s="12"/>
      <c r="G283" s="12"/>
      <c r="H283" s="12"/>
      <c r="I283" s="12"/>
      <c r="J283" s="12"/>
      <c r="K283" s="12"/>
    </row>
    <row r="284" spans="1:11" ht="12.75" customHeight="1" x14ac:dyDescent="0.25">
      <c r="A284" s="38"/>
      <c r="B284" s="39" t="s">
        <v>148</v>
      </c>
      <c r="C284" s="40"/>
      <c r="D284" s="41"/>
      <c r="E284" s="42"/>
      <c r="F284" s="12"/>
      <c r="G284" s="12"/>
      <c r="H284" s="12"/>
      <c r="I284" s="12"/>
      <c r="J284" s="12"/>
      <c r="K284" s="12"/>
    </row>
    <row r="285" spans="1:11" ht="12.75" customHeight="1" x14ac:dyDescent="0.25">
      <c r="A285" s="20"/>
      <c r="B285" s="8"/>
      <c r="C285" s="9"/>
      <c r="D285" s="10"/>
      <c r="E285" s="22"/>
      <c r="F285" s="12"/>
      <c r="G285" s="12"/>
      <c r="H285" s="12"/>
      <c r="I285" s="12"/>
      <c r="J285" s="12"/>
      <c r="K285" s="12"/>
    </row>
    <row r="286" spans="1:11" ht="54.75" customHeight="1" x14ac:dyDescent="0.25">
      <c r="A286" s="20">
        <v>85</v>
      </c>
      <c r="B286" s="8" t="s">
        <v>149</v>
      </c>
      <c r="C286" s="9"/>
      <c r="D286" s="10"/>
      <c r="E286" s="22"/>
      <c r="F286" s="12"/>
      <c r="G286" s="12"/>
      <c r="H286" s="12"/>
      <c r="I286" s="12"/>
      <c r="J286" s="12"/>
      <c r="K286" s="12"/>
    </row>
    <row r="287" spans="1:11" ht="13.5" customHeight="1" x14ac:dyDescent="0.25">
      <c r="A287" s="20"/>
      <c r="B287" s="8"/>
      <c r="C287" s="9"/>
      <c r="D287" s="10"/>
      <c r="E287" s="22"/>
      <c r="F287" s="12"/>
      <c r="G287" s="12"/>
      <c r="H287" s="12"/>
      <c r="I287" s="12"/>
      <c r="J287" s="12"/>
      <c r="K287" s="12"/>
    </row>
    <row r="288" spans="1:11" ht="62.25" customHeight="1" x14ac:dyDescent="0.25">
      <c r="A288" s="20">
        <v>86</v>
      </c>
      <c r="B288" s="8" t="s">
        <v>150</v>
      </c>
      <c r="C288" s="9"/>
      <c r="D288" s="10"/>
      <c r="E288" s="22"/>
      <c r="F288" s="12"/>
      <c r="G288" s="12"/>
      <c r="H288" s="12"/>
      <c r="I288" s="12"/>
      <c r="J288" s="12"/>
      <c r="K288" s="12"/>
    </row>
    <row r="289" spans="1:11" ht="14.25" customHeight="1" x14ac:dyDescent="0.25">
      <c r="A289" s="20"/>
      <c r="B289" s="8"/>
      <c r="C289" s="9"/>
      <c r="D289" s="10"/>
      <c r="E289" s="22"/>
      <c r="F289" s="12"/>
      <c r="G289" s="12"/>
      <c r="H289" s="12"/>
      <c r="I289" s="12"/>
      <c r="J289" s="12"/>
      <c r="K289" s="12"/>
    </row>
    <row r="290" spans="1:11" ht="42" customHeight="1" x14ac:dyDescent="0.25">
      <c r="A290" s="20">
        <v>87</v>
      </c>
      <c r="B290" s="8" t="s">
        <v>151</v>
      </c>
      <c r="C290" s="9"/>
      <c r="D290" s="10"/>
      <c r="E290" s="22"/>
      <c r="F290" s="12"/>
      <c r="G290" s="12"/>
      <c r="H290" s="12"/>
      <c r="I290" s="12"/>
      <c r="J290" s="12"/>
      <c r="K290" s="12"/>
    </row>
    <row r="291" spans="1:11" ht="14.25" customHeight="1" x14ac:dyDescent="0.25">
      <c r="A291" s="20"/>
      <c r="B291" s="8"/>
      <c r="C291" s="9"/>
      <c r="D291" s="10"/>
      <c r="E291" s="22"/>
      <c r="F291" s="12"/>
      <c r="G291" s="12"/>
      <c r="H291" s="12"/>
      <c r="I291" s="12"/>
      <c r="J291" s="12"/>
      <c r="K291" s="12"/>
    </row>
    <row r="292" spans="1:11" ht="31.5" customHeight="1" x14ac:dyDescent="0.25">
      <c r="A292" s="20">
        <v>88</v>
      </c>
      <c r="B292" s="8" t="s">
        <v>152</v>
      </c>
      <c r="C292" s="9"/>
      <c r="D292" s="10"/>
      <c r="E292" s="22"/>
      <c r="F292" s="12"/>
      <c r="G292" s="12"/>
      <c r="H292" s="12"/>
      <c r="I292" s="12"/>
      <c r="J292" s="12"/>
      <c r="K292" s="12"/>
    </row>
    <row r="293" spans="1:11" ht="12.75" customHeight="1" x14ac:dyDescent="0.25">
      <c r="A293" s="20"/>
      <c r="B293" s="8"/>
      <c r="C293" s="9"/>
      <c r="D293" s="10"/>
      <c r="E293" s="22"/>
      <c r="F293" s="12"/>
      <c r="G293" s="12"/>
      <c r="H293" s="12"/>
      <c r="I293" s="12"/>
      <c r="J293" s="12"/>
      <c r="K293" s="12"/>
    </row>
    <row r="294" spans="1:11" ht="52.5" customHeight="1" x14ac:dyDescent="0.25">
      <c r="A294" s="20">
        <v>89</v>
      </c>
      <c r="B294" s="8" t="s">
        <v>153</v>
      </c>
      <c r="C294" s="9"/>
      <c r="D294" s="10"/>
      <c r="E294" s="22"/>
      <c r="F294" s="12"/>
      <c r="G294" s="12"/>
      <c r="H294" s="12"/>
      <c r="I294" s="12"/>
      <c r="J294" s="12"/>
      <c r="K294" s="12"/>
    </row>
    <row r="295" spans="1:11" ht="12.75" customHeight="1" x14ac:dyDescent="0.25">
      <c r="A295" s="20"/>
      <c r="B295" s="8"/>
      <c r="C295" s="9"/>
      <c r="D295" s="10"/>
      <c r="E295" s="22"/>
      <c r="F295" s="12"/>
      <c r="G295" s="12"/>
      <c r="H295" s="12"/>
      <c r="I295" s="12"/>
      <c r="J295" s="12"/>
      <c r="K295" s="12"/>
    </row>
    <row r="296" spans="1:11" ht="39" customHeight="1" x14ac:dyDescent="0.25">
      <c r="A296" s="20">
        <v>90</v>
      </c>
      <c r="B296" s="8" t="s">
        <v>154</v>
      </c>
      <c r="C296" s="9"/>
      <c r="D296" s="10"/>
      <c r="E296" s="22"/>
      <c r="F296" s="12"/>
      <c r="G296" s="12"/>
      <c r="H296" s="12"/>
      <c r="I296" s="12"/>
      <c r="J296" s="12"/>
      <c r="K296" s="12"/>
    </row>
    <row r="297" spans="1:11" ht="12.75" customHeight="1" x14ac:dyDescent="0.25">
      <c r="A297" s="20"/>
      <c r="B297" s="8"/>
      <c r="C297" s="9"/>
      <c r="D297" s="10"/>
      <c r="E297" s="22"/>
      <c r="F297" s="12"/>
      <c r="G297" s="12"/>
      <c r="H297" s="12"/>
      <c r="I297" s="12"/>
      <c r="J297" s="12"/>
      <c r="K297" s="12"/>
    </row>
    <row r="298" spans="1:11" ht="12.75" customHeight="1" x14ac:dyDescent="0.25">
      <c r="A298" s="20"/>
      <c r="B298" s="21" t="s">
        <v>155</v>
      </c>
      <c r="C298" s="9"/>
      <c r="D298" s="10"/>
      <c r="E298" s="22"/>
      <c r="F298" s="12"/>
      <c r="G298" s="12"/>
      <c r="H298" s="12"/>
      <c r="I298" s="12"/>
      <c r="J298" s="12"/>
      <c r="K298" s="12"/>
    </row>
    <row r="299" spans="1:11" ht="12.75" customHeight="1" x14ac:dyDescent="0.25">
      <c r="A299" s="20"/>
      <c r="B299" s="8"/>
      <c r="C299" s="9"/>
      <c r="D299" s="10"/>
      <c r="E299" s="22"/>
      <c r="F299" s="12"/>
      <c r="G299" s="12"/>
      <c r="H299" s="12"/>
      <c r="I299" s="12"/>
      <c r="J299" s="12"/>
      <c r="K299" s="12"/>
    </row>
    <row r="300" spans="1:11" ht="38.25" customHeight="1" x14ac:dyDescent="0.25">
      <c r="A300" s="20">
        <v>91</v>
      </c>
      <c r="B300" s="8" t="s">
        <v>156</v>
      </c>
      <c r="C300" s="9"/>
      <c r="D300" s="10"/>
      <c r="E300" s="22"/>
      <c r="F300" s="12"/>
      <c r="G300" s="12"/>
      <c r="H300" s="12"/>
      <c r="I300" s="12"/>
      <c r="J300" s="12"/>
      <c r="K300" s="12"/>
    </row>
    <row r="301" spans="1:11" ht="12.75" customHeight="1" x14ac:dyDescent="0.25">
      <c r="A301" s="20"/>
      <c r="B301" s="8"/>
      <c r="C301" s="9"/>
      <c r="D301" s="10"/>
      <c r="E301" s="22"/>
      <c r="F301" s="12"/>
      <c r="G301" s="12"/>
      <c r="H301" s="12"/>
      <c r="I301" s="12"/>
      <c r="J301" s="12"/>
      <c r="K301" s="12"/>
    </row>
    <row r="302" spans="1:11" ht="27" customHeight="1" x14ac:dyDescent="0.25">
      <c r="A302" s="20">
        <v>92</v>
      </c>
      <c r="B302" s="8" t="s">
        <v>157</v>
      </c>
      <c r="C302" s="9"/>
      <c r="D302" s="10"/>
      <c r="E302" s="22"/>
      <c r="F302" s="12"/>
      <c r="G302" s="12"/>
      <c r="H302" s="12"/>
      <c r="I302" s="12"/>
      <c r="J302" s="12"/>
      <c r="K302" s="12"/>
    </row>
    <row r="303" spans="1:11" ht="12.75" customHeight="1" x14ac:dyDescent="0.25">
      <c r="A303" s="20"/>
      <c r="B303" s="8"/>
      <c r="C303" s="9"/>
      <c r="D303" s="10"/>
      <c r="E303" s="22"/>
      <c r="F303" s="12"/>
      <c r="G303" s="12"/>
      <c r="H303" s="12"/>
      <c r="I303" s="12"/>
      <c r="J303" s="12"/>
      <c r="K303" s="12"/>
    </row>
    <row r="304" spans="1:11" ht="56.25" customHeight="1" x14ac:dyDescent="0.25">
      <c r="A304" s="20">
        <v>93</v>
      </c>
      <c r="B304" s="8" t="s">
        <v>158</v>
      </c>
      <c r="C304" s="9"/>
      <c r="D304" s="10"/>
      <c r="E304" s="22"/>
      <c r="F304" s="12"/>
      <c r="G304" s="12"/>
      <c r="H304" s="12"/>
      <c r="I304" s="12"/>
      <c r="J304" s="12"/>
      <c r="K304" s="12"/>
    </row>
    <row r="305" spans="1:11" ht="12.75" customHeight="1" x14ac:dyDescent="0.25">
      <c r="A305" s="20"/>
      <c r="B305" s="8"/>
      <c r="C305" s="9"/>
      <c r="D305" s="10"/>
      <c r="E305" s="22"/>
      <c r="F305" s="12"/>
      <c r="G305" s="12"/>
      <c r="H305" s="12"/>
      <c r="I305" s="12"/>
      <c r="J305" s="12"/>
      <c r="K305" s="12"/>
    </row>
    <row r="306" spans="1:11" ht="30.75" customHeight="1" x14ac:dyDescent="0.25">
      <c r="A306" s="20">
        <v>94</v>
      </c>
      <c r="B306" s="8" t="s">
        <v>159</v>
      </c>
      <c r="C306" s="9"/>
      <c r="D306" s="10"/>
      <c r="E306" s="22"/>
      <c r="F306" s="12"/>
      <c r="G306" s="12"/>
      <c r="H306" s="12"/>
      <c r="I306" s="12"/>
      <c r="J306" s="12"/>
      <c r="K306" s="12"/>
    </row>
    <row r="307" spans="1:11" ht="12.75" customHeight="1" x14ac:dyDescent="0.25">
      <c r="A307" s="20"/>
      <c r="B307" s="8"/>
      <c r="C307" s="9"/>
      <c r="D307" s="10"/>
      <c r="E307" s="22"/>
      <c r="F307" s="12"/>
      <c r="G307" s="12"/>
      <c r="H307" s="12"/>
      <c r="I307" s="12"/>
      <c r="J307" s="12"/>
      <c r="K307" s="12"/>
    </row>
    <row r="308" spans="1:11" ht="66" customHeight="1" x14ac:dyDescent="0.25">
      <c r="A308" s="20">
        <v>95</v>
      </c>
      <c r="B308" s="8" t="s">
        <v>160</v>
      </c>
      <c r="C308" s="9"/>
      <c r="D308" s="10"/>
      <c r="E308" s="22"/>
      <c r="F308" s="12"/>
      <c r="G308" s="12"/>
      <c r="H308" s="12"/>
      <c r="I308" s="12"/>
      <c r="J308" s="12"/>
      <c r="K308" s="12"/>
    </row>
    <row r="309" spans="1:11" ht="12.75" customHeight="1" x14ac:dyDescent="0.25">
      <c r="A309" s="20"/>
      <c r="B309" s="8"/>
      <c r="C309" s="9"/>
      <c r="D309" s="10"/>
      <c r="E309" s="22"/>
      <c r="F309" s="12"/>
      <c r="G309" s="12"/>
      <c r="H309" s="12"/>
      <c r="I309" s="12"/>
      <c r="J309" s="12"/>
      <c r="K309" s="12"/>
    </row>
    <row r="310" spans="1:11" ht="90.75" customHeight="1" x14ac:dyDescent="0.25">
      <c r="A310" s="20">
        <v>96</v>
      </c>
      <c r="B310" s="8" t="s">
        <v>161</v>
      </c>
      <c r="C310" s="9"/>
      <c r="D310" s="10"/>
      <c r="E310" s="22"/>
      <c r="F310" s="12"/>
      <c r="G310" s="12"/>
      <c r="H310" s="12"/>
      <c r="I310" s="12"/>
      <c r="J310" s="12"/>
      <c r="K310" s="12"/>
    </row>
    <row r="311" spans="1:11" ht="12.75" customHeight="1" x14ac:dyDescent="0.25">
      <c r="A311" s="20"/>
      <c r="B311" s="8"/>
      <c r="C311" s="9"/>
      <c r="D311" s="10"/>
      <c r="E311" s="22"/>
      <c r="F311" s="12"/>
      <c r="G311" s="12"/>
      <c r="H311" s="12"/>
      <c r="I311" s="12"/>
      <c r="J311" s="12"/>
      <c r="K311" s="12"/>
    </row>
    <row r="312" spans="1:11" ht="12.75" customHeight="1" x14ac:dyDescent="0.25">
      <c r="A312" s="20"/>
      <c r="B312" s="8"/>
      <c r="C312" s="9"/>
      <c r="D312" s="10"/>
      <c r="E312" s="22"/>
      <c r="F312" s="12"/>
      <c r="G312" s="12"/>
      <c r="H312" s="12"/>
      <c r="I312" s="12"/>
      <c r="J312" s="12"/>
      <c r="K312" s="12"/>
    </row>
    <row r="313" spans="1:11" ht="52.5" customHeight="1" x14ac:dyDescent="0.25">
      <c r="A313" s="20">
        <v>97</v>
      </c>
      <c r="B313" s="8" t="s">
        <v>162</v>
      </c>
      <c r="C313" s="9"/>
      <c r="D313" s="10"/>
      <c r="E313" s="22"/>
      <c r="F313" s="12"/>
      <c r="G313" s="12"/>
      <c r="H313" s="12"/>
      <c r="I313" s="12"/>
      <c r="J313" s="12"/>
      <c r="K313" s="12"/>
    </row>
    <row r="314" spans="1:11" ht="12.75" customHeight="1" x14ac:dyDescent="0.25">
      <c r="A314" s="20"/>
      <c r="B314" s="8"/>
      <c r="C314" s="9"/>
      <c r="D314" s="10"/>
      <c r="E314" s="22"/>
      <c r="F314" s="12"/>
      <c r="G314" s="12"/>
      <c r="H314" s="12"/>
      <c r="I314" s="12"/>
      <c r="J314" s="12"/>
      <c r="K314" s="12"/>
    </row>
    <row r="315" spans="1:11" ht="39" customHeight="1" x14ac:dyDescent="0.25">
      <c r="A315" s="20">
        <v>98</v>
      </c>
      <c r="B315" s="8" t="s">
        <v>163</v>
      </c>
      <c r="C315" s="9"/>
      <c r="D315" s="10"/>
      <c r="E315" s="22"/>
      <c r="F315" s="12"/>
      <c r="G315" s="12"/>
      <c r="H315" s="12"/>
      <c r="I315" s="12"/>
      <c r="J315" s="12"/>
      <c r="K315" s="12"/>
    </row>
    <row r="316" spans="1:11" ht="12.75" customHeight="1" x14ac:dyDescent="0.25">
      <c r="A316" s="20"/>
      <c r="B316" s="8"/>
      <c r="C316" s="9"/>
      <c r="D316" s="10"/>
      <c r="E316" s="22"/>
      <c r="F316" s="12"/>
      <c r="G316" s="12"/>
      <c r="H316" s="12"/>
      <c r="I316" s="12"/>
      <c r="J316" s="12"/>
      <c r="K316" s="12"/>
    </row>
    <row r="317" spans="1:11" ht="39" customHeight="1" x14ac:dyDescent="0.25">
      <c r="A317" s="20">
        <v>99</v>
      </c>
      <c r="B317" s="8" t="s">
        <v>164</v>
      </c>
      <c r="C317" s="9"/>
      <c r="D317" s="10"/>
      <c r="E317" s="22"/>
      <c r="F317" s="12"/>
      <c r="G317" s="12"/>
      <c r="H317" s="12"/>
      <c r="I317" s="12"/>
      <c r="J317" s="12"/>
      <c r="K317" s="12"/>
    </row>
    <row r="318" spans="1:11" ht="12.75" customHeight="1" x14ac:dyDescent="0.25">
      <c r="A318" s="20"/>
      <c r="B318" s="8"/>
      <c r="C318" s="9"/>
      <c r="D318" s="10"/>
      <c r="E318" s="22"/>
      <c r="F318" s="12"/>
      <c r="G318" s="12"/>
      <c r="H318" s="12"/>
      <c r="I318" s="12"/>
      <c r="J318" s="12"/>
      <c r="K318" s="12"/>
    </row>
    <row r="319" spans="1:11" ht="66" customHeight="1" x14ac:dyDescent="0.25">
      <c r="A319" s="20">
        <v>100</v>
      </c>
      <c r="B319" s="8" t="s">
        <v>165</v>
      </c>
      <c r="C319" s="9"/>
      <c r="D319" s="10"/>
      <c r="E319" s="22"/>
      <c r="F319" s="12"/>
      <c r="G319" s="12"/>
      <c r="H319" s="12"/>
      <c r="I319" s="12"/>
      <c r="J319" s="12"/>
      <c r="K319" s="12"/>
    </row>
    <row r="320" spans="1:11" ht="12.75" customHeight="1" x14ac:dyDescent="0.25">
      <c r="A320" s="20"/>
      <c r="B320" s="8"/>
      <c r="C320" s="9"/>
      <c r="D320" s="10"/>
      <c r="E320" s="22"/>
      <c r="F320" s="12"/>
      <c r="G320" s="12"/>
      <c r="H320" s="12"/>
      <c r="I320" s="12"/>
      <c r="J320" s="12"/>
      <c r="K320" s="12"/>
    </row>
    <row r="321" spans="1:11" ht="56.25" customHeight="1" x14ac:dyDescent="0.25">
      <c r="A321" s="20">
        <v>101</v>
      </c>
      <c r="B321" s="8" t="s">
        <v>166</v>
      </c>
      <c r="C321" s="9"/>
      <c r="D321" s="10"/>
      <c r="E321" s="22"/>
      <c r="F321" s="12"/>
      <c r="G321" s="12"/>
      <c r="H321" s="12"/>
      <c r="I321" s="12"/>
      <c r="J321" s="12"/>
      <c r="K321" s="12"/>
    </row>
    <row r="322" spans="1:11" ht="12.75" customHeight="1" thickBot="1" x14ac:dyDescent="0.3">
      <c r="A322" s="30"/>
      <c r="B322" s="31"/>
      <c r="C322" s="32"/>
      <c r="D322" s="33"/>
      <c r="E322" s="34"/>
      <c r="F322" s="12"/>
      <c r="G322" s="12"/>
      <c r="H322" s="12"/>
      <c r="I322" s="12"/>
      <c r="J322" s="12"/>
      <c r="K322" s="12"/>
    </row>
    <row r="323" spans="1:11" ht="12.75" customHeight="1" x14ac:dyDescent="0.25">
      <c r="A323" s="38"/>
      <c r="B323" s="39" t="s">
        <v>167</v>
      </c>
      <c r="C323" s="40"/>
      <c r="D323" s="41"/>
      <c r="E323" s="42"/>
      <c r="F323" s="12"/>
      <c r="G323" s="12"/>
      <c r="H323" s="12"/>
      <c r="I323" s="12"/>
      <c r="J323" s="12"/>
      <c r="K323" s="12"/>
    </row>
    <row r="324" spans="1:11" ht="12.75" customHeight="1" x14ac:dyDescent="0.25">
      <c r="A324" s="20"/>
      <c r="B324" s="8"/>
      <c r="C324" s="9"/>
      <c r="D324" s="10"/>
      <c r="E324" s="22"/>
      <c r="F324" s="12"/>
      <c r="G324" s="12"/>
      <c r="H324" s="12"/>
      <c r="I324" s="12"/>
      <c r="J324" s="12"/>
      <c r="K324" s="12"/>
    </row>
    <row r="325" spans="1:11" ht="39" customHeight="1" x14ac:dyDescent="0.25">
      <c r="A325" s="20">
        <v>102</v>
      </c>
      <c r="B325" s="8" t="s">
        <v>168</v>
      </c>
      <c r="C325" s="9"/>
      <c r="D325" s="10"/>
      <c r="E325" s="22"/>
      <c r="F325" s="12"/>
      <c r="G325" s="12"/>
      <c r="H325" s="12"/>
      <c r="I325" s="12"/>
      <c r="J325" s="12"/>
      <c r="K325" s="12"/>
    </row>
    <row r="326" spans="1:11" ht="12.75" customHeight="1" x14ac:dyDescent="0.25">
      <c r="A326" s="20"/>
      <c r="B326" s="8"/>
      <c r="C326" s="9"/>
      <c r="D326" s="10"/>
      <c r="E326" s="22"/>
      <c r="F326" s="12"/>
      <c r="G326" s="12"/>
      <c r="H326" s="12"/>
      <c r="I326" s="12"/>
      <c r="J326" s="12"/>
      <c r="K326" s="12"/>
    </row>
    <row r="327" spans="1:11" ht="64.5" customHeight="1" x14ac:dyDescent="0.25">
      <c r="A327" s="20">
        <v>103</v>
      </c>
      <c r="B327" s="8" t="s">
        <v>169</v>
      </c>
      <c r="C327" s="9"/>
      <c r="D327" s="10"/>
      <c r="E327" s="22"/>
      <c r="F327" s="12"/>
      <c r="G327" s="12"/>
      <c r="H327" s="12"/>
      <c r="I327" s="12"/>
      <c r="J327" s="12"/>
      <c r="K327" s="12"/>
    </row>
    <row r="328" spans="1:11" ht="12.75" customHeight="1" x14ac:dyDescent="0.25">
      <c r="A328" s="20"/>
      <c r="B328" s="8"/>
      <c r="C328" s="9"/>
      <c r="D328" s="10"/>
      <c r="E328" s="22"/>
      <c r="F328" s="12"/>
      <c r="G328" s="12"/>
      <c r="H328" s="12"/>
      <c r="I328" s="12"/>
      <c r="J328" s="12"/>
      <c r="K328" s="12"/>
    </row>
    <row r="329" spans="1:11" ht="12.75" customHeight="1" x14ac:dyDescent="0.25">
      <c r="A329" s="20"/>
      <c r="B329" s="21" t="s">
        <v>170</v>
      </c>
      <c r="C329" s="9"/>
      <c r="D329" s="10"/>
      <c r="E329" s="22"/>
      <c r="F329" s="12"/>
      <c r="G329" s="12"/>
      <c r="H329" s="12"/>
      <c r="I329" s="12"/>
      <c r="J329" s="12"/>
      <c r="K329" s="12"/>
    </row>
    <row r="330" spans="1:11" ht="12.75" customHeight="1" x14ac:dyDescent="0.25">
      <c r="A330" s="20"/>
      <c r="B330" s="8"/>
      <c r="C330" s="9"/>
      <c r="D330" s="10"/>
      <c r="E330" s="22"/>
      <c r="F330" s="12"/>
      <c r="G330" s="12"/>
      <c r="H330" s="12"/>
      <c r="I330" s="12"/>
      <c r="J330" s="12"/>
      <c r="K330" s="12"/>
    </row>
    <row r="331" spans="1:11" ht="111.75" customHeight="1" thickBot="1" x14ac:dyDescent="0.3">
      <c r="A331" s="30">
        <v>104</v>
      </c>
      <c r="B331" s="65" t="s">
        <v>171</v>
      </c>
      <c r="C331" s="32"/>
      <c r="D331" s="33"/>
      <c r="E331" s="34"/>
      <c r="F331" s="12"/>
      <c r="G331" s="12"/>
      <c r="H331" s="12"/>
      <c r="I331" s="12"/>
      <c r="J331" s="12"/>
      <c r="K331" s="12"/>
    </row>
    <row r="332" spans="1:11" x14ac:dyDescent="0.25">
      <c r="B332" s="66"/>
      <c r="C332" s="67"/>
      <c r="D332"/>
      <c r="E332" s="68"/>
    </row>
    <row r="333" spans="1:11" x14ac:dyDescent="0.25">
      <c r="B333" s="66"/>
      <c r="C333" s="67"/>
      <c r="D333"/>
      <c r="E333" s="68"/>
    </row>
    <row r="334" spans="1:11" x14ac:dyDescent="0.25">
      <c r="B334" s="66"/>
      <c r="C334" s="67"/>
      <c r="D334"/>
      <c r="E334" s="68"/>
    </row>
    <row r="335" spans="1:11" x14ac:dyDescent="0.25">
      <c r="B335" s="66"/>
      <c r="C335" s="67"/>
      <c r="D335"/>
      <c r="E335" s="68"/>
    </row>
    <row r="336" spans="1:11" x14ac:dyDescent="0.25">
      <c r="B336" s="66"/>
      <c r="C336" s="67"/>
      <c r="D336"/>
      <c r="E336" s="68"/>
    </row>
    <row r="337" spans="2:5" x14ac:dyDescent="0.25">
      <c r="B337" s="66"/>
      <c r="C337" s="67"/>
      <c r="D337"/>
      <c r="E337" s="68"/>
    </row>
    <row r="338" spans="2:5" x14ac:dyDescent="0.25">
      <c r="B338" s="66"/>
      <c r="C338" s="67"/>
      <c r="D338"/>
      <c r="E338" s="68"/>
    </row>
    <row r="339" spans="2:5" x14ac:dyDescent="0.25">
      <c r="B339" s="66"/>
      <c r="C339" s="67"/>
      <c r="D339"/>
      <c r="E339" s="68"/>
    </row>
    <row r="340" spans="2:5" x14ac:dyDescent="0.25">
      <c r="B340" s="66"/>
      <c r="C340" s="67"/>
      <c r="D340"/>
      <c r="E340" s="68"/>
    </row>
    <row r="341" spans="2:5" x14ac:dyDescent="0.25">
      <c r="B341" s="66"/>
      <c r="C341" s="67"/>
      <c r="D341"/>
      <c r="E341" s="68"/>
    </row>
    <row r="342" spans="2:5" x14ac:dyDescent="0.25">
      <c r="B342" s="66"/>
      <c r="C342" s="67"/>
      <c r="D342"/>
      <c r="E342" s="68"/>
    </row>
    <row r="343" spans="2:5" x14ac:dyDescent="0.25">
      <c r="B343" s="66"/>
      <c r="C343" s="67"/>
      <c r="D343"/>
      <c r="E343" s="68"/>
    </row>
    <row r="344" spans="2:5" x14ac:dyDescent="0.25">
      <c r="B344" s="66"/>
      <c r="C344" s="67"/>
      <c r="D344"/>
      <c r="E344" s="68"/>
    </row>
    <row r="345" spans="2:5" x14ac:dyDescent="0.25">
      <c r="B345" s="66"/>
      <c r="C345" s="67"/>
      <c r="D345"/>
      <c r="E345" s="68"/>
    </row>
    <row r="346" spans="2:5" x14ac:dyDescent="0.25">
      <c r="B346" s="66"/>
      <c r="C346" s="67"/>
      <c r="D346"/>
      <c r="E346" s="68"/>
    </row>
    <row r="347" spans="2:5" x14ac:dyDescent="0.25">
      <c r="B347" s="66"/>
      <c r="C347" s="67"/>
      <c r="D347"/>
      <c r="E347" s="68"/>
    </row>
    <row r="348" spans="2:5" x14ac:dyDescent="0.25">
      <c r="B348" s="66"/>
      <c r="C348" s="67"/>
      <c r="D348"/>
      <c r="E348" s="68"/>
    </row>
    <row r="349" spans="2:5" x14ac:dyDescent="0.25">
      <c r="B349" s="66"/>
      <c r="C349" s="67"/>
      <c r="D349"/>
      <c r="E349" s="68"/>
    </row>
    <row r="350" spans="2:5" x14ac:dyDescent="0.25">
      <c r="B350" s="66"/>
      <c r="C350" s="67"/>
      <c r="D350"/>
      <c r="E350" s="68"/>
    </row>
    <row r="351" spans="2:5" x14ac:dyDescent="0.25">
      <c r="B351" s="66"/>
      <c r="C351" s="67"/>
      <c r="D351"/>
      <c r="E351" s="68"/>
    </row>
    <row r="352" spans="2:5" x14ac:dyDescent="0.25">
      <c r="B352" s="66"/>
      <c r="C352" s="67"/>
      <c r="D352"/>
      <c r="E352" s="68"/>
    </row>
    <row r="353" spans="2:5" x14ac:dyDescent="0.25">
      <c r="B353" s="66"/>
      <c r="C353" s="67"/>
      <c r="D353"/>
      <c r="E353" s="68"/>
    </row>
    <row r="354" spans="2:5" x14ac:dyDescent="0.25">
      <c r="B354" s="66"/>
      <c r="C354" s="67"/>
      <c r="D354"/>
      <c r="E354" s="68"/>
    </row>
    <row r="355" spans="2:5" x14ac:dyDescent="0.25">
      <c r="B355" s="66"/>
      <c r="C355" s="67"/>
      <c r="D355"/>
      <c r="E355" s="68"/>
    </row>
    <row r="356" spans="2:5" x14ac:dyDescent="0.25">
      <c r="B356" s="66"/>
      <c r="C356" s="67"/>
      <c r="D356"/>
      <c r="E356" s="68"/>
    </row>
    <row r="357" spans="2:5" x14ac:dyDescent="0.25">
      <c r="B357" s="66"/>
      <c r="C357" s="67"/>
      <c r="D357"/>
      <c r="E357" s="68"/>
    </row>
    <row r="358" spans="2:5" x14ac:dyDescent="0.25">
      <c r="B358" s="66"/>
      <c r="C358" s="67"/>
      <c r="D358"/>
      <c r="E358" s="68"/>
    </row>
    <row r="359" spans="2:5" x14ac:dyDescent="0.25">
      <c r="B359" s="66"/>
      <c r="C359" s="67"/>
      <c r="D359"/>
      <c r="E359" s="68"/>
    </row>
    <row r="360" spans="2:5" x14ac:dyDescent="0.25">
      <c r="B360" s="66"/>
      <c r="C360" s="67"/>
      <c r="D360"/>
      <c r="E360" s="68"/>
    </row>
    <row r="361" spans="2:5" x14ac:dyDescent="0.25">
      <c r="B361" s="66"/>
      <c r="C361" s="67"/>
      <c r="D361"/>
      <c r="E361" s="68"/>
    </row>
    <row r="362" spans="2:5" x14ac:dyDescent="0.25">
      <c r="B362" s="66"/>
      <c r="C362" s="67"/>
      <c r="D362"/>
      <c r="E362" s="68"/>
    </row>
    <row r="363" spans="2:5" x14ac:dyDescent="0.25">
      <c r="B363" s="66"/>
      <c r="C363" s="67"/>
      <c r="D363"/>
      <c r="E363" s="68"/>
    </row>
    <row r="364" spans="2:5" x14ac:dyDescent="0.25">
      <c r="B364" s="66"/>
      <c r="C364" s="67"/>
      <c r="D364"/>
      <c r="E364" s="68"/>
    </row>
    <row r="365" spans="2:5" x14ac:dyDescent="0.25">
      <c r="B365" s="66"/>
      <c r="C365" s="67"/>
      <c r="D365"/>
      <c r="E365" s="68"/>
    </row>
    <row r="366" spans="2:5" x14ac:dyDescent="0.25">
      <c r="B366" s="66"/>
      <c r="C366" s="67"/>
      <c r="D366"/>
      <c r="E366" s="68"/>
    </row>
    <row r="367" spans="2:5" x14ac:dyDescent="0.25">
      <c r="B367" s="66"/>
      <c r="C367" s="67"/>
      <c r="D367"/>
      <c r="E367" s="68"/>
    </row>
    <row r="368" spans="2:5" x14ac:dyDescent="0.25">
      <c r="B368" s="66"/>
      <c r="C368" s="67"/>
      <c r="D368"/>
      <c r="E368" s="68"/>
    </row>
    <row r="369" spans="2:5" x14ac:dyDescent="0.25">
      <c r="B369" s="66"/>
      <c r="C369" s="67"/>
      <c r="D369"/>
      <c r="E369" s="68"/>
    </row>
    <row r="370" spans="2:5" x14ac:dyDescent="0.25">
      <c r="B370" s="66"/>
      <c r="C370" s="67"/>
      <c r="D370"/>
      <c r="E370" s="68"/>
    </row>
    <row r="371" spans="2:5" x14ac:dyDescent="0.25">
      <c r="B371" s="66"/>
      <c r="C371" s="67"/>
      <c r="D371"/>
      <c r="E371" s="68"/>
    </row>
    <row r="372" spans="2:5" x14ac:dyDescent="0.25">
      <c r="B372" s="66"/>
      <c r="C372" s="67"/>
      <c r="D372"/>
      <c r="E372" s="68"/>
    </row>
    <row r="373" spans="2:5" x14ac:dyDescent="0.25">
      <c r="B373" s="66"/>
      <c r="C373" s="67"/>
      <c r="D373"/>
      <c r="E373" s="68"/>
    </row>
    <row r="374" spans="2:5" x14ac:dyDescent="0.25">
      <c r="B374" s="66"/>
      <c r="C374" s="67"/>
      <c r="D374"/>
      <c r="E374" s="68"/>
    </row>
    <row r="375" spans="2:5" x14ac:dyDescent="0.25">
      <c r="B375" s="66"/>
      <c r="C375" s="67"/>
      <c r="D375"/>
      <c r="E375" s="68"/>
    </row>
    <row r="376" spans="2:5" x14ac:dyDescent="0.25">
      <c r="B376" s="66"/>
      <c r="C376" s="67"/>
      <c r="D376"/>
      <c r="E376" s="68"/>
    </row>
    <row r="377" spans="2:5" x14ac:dyDescent="0.25">
      <c r="B377" s="66"/>
      <c r="C377" s="67"/>
      <c r="D377"/>
      <c r="E377" s="68"/>
    </row>
    <row r="378" spans="2:5" x14ac:dyDescent="0.25">
      <c r="B378" s="66"/>
      <c r="C378" s="67"/>
      <c r="D378"/>
      <c r="E378" s="68"/>
    </row>
    <row r="379" spans="2:5" x14ac:dyDescent="0.25">
      <c r="B379" s="66"/>
      <c r="C379" s="67"/>
      <c r="D379"/>
      <c r="E379" s="68"/>
    </row>
    <row r="380" spans="2:5" x14ac:dyDescent="0.25">
      <c r="B380" s="66"/>
      <c r="C380" s="67"/>
      <c r="D380"/>
      <c r="E380" s="68"/>
    </row>
    <row r="381" spans="2:5" x14ac:dyDescent="0.25">
      <c r="B381" s="66"/>
      <c r="C381" s="67"/>
      <c r="D381"/>
      <c r="E381" s="68"/>
    </row>
    <row r="382" spans="2:5" x14ac:dyDescent="0.25">
      <c r="B382" s="66"/>
      <c r="C382" s="67"/>
      <c r="D382"/>
      <c r="E382" s="68"/>
    </row>
    <row r="383" spans="2:5" x14ac:dyDescent="0.25">
      <c r="B383" s="66"/>
      <c r="C383" s="67"/>
      <c r="D383"/>
      <c r="E383" s="68"/>
    </row>
    <row r="384" spans="2:5" x14ac:dyDescent="0.25">
      <c r="B384" s="66"/>
      <c r="C384" s="67"/>
      <c r="D384"/>
      <c r="E384" s="68"/>
    </row>
    <row r="385" spans="2:5" x14ac:dyDescent="0.25">
      <c r="B385" s="66"/>
      <c r="C385" s="67"/>
      <c r="D385"/>
      <c r="E385" s="68"/>
    </row>
    <row r="386" spans="2:5" x14ac:dyDescent="0.25">
      <c r="B386" s="66"/>
      <c r="C386" s="67"/>
      <c r="D386"/>
      <c r="E386" s="68"/>
    </row>
    <row r="387" spans="2:5" x14ac:dyDescent="0.25">
      <c r="B387" s="66"/>
      <c r="C387" s="67"/>
      <c r="D387"/>
      <c r="E387" s="68"/>
    </row>
    <row r="388" spans="2:5" x14ac:dyDescent="0.25">
      <c r="B388" s="66"/>
      <c r="C388" s="67"/>
      <c r="D388"/>
      <c r="E388" s="68"/>
    </row>
    <row r="389" spans="2:5" x14ac:dyDescent="0.25">
      <c r="B389" s="66"/>
      <c r="C389" s="67"/>
      <c r="D389"/>
      <c r="E389" s="68"/>
    </row>
    <row r="390" spans="2:5" x14ac:dyDescent="0.25">
      <c r="B390" s="66"/>
      <c r="C390" s="67"/>
      <c r="D390"/>
      <c r="E390" s="68"/>
    </row>
    <row r="391" spans="2:5" x14ac:dyDescent="0.25">
      <c r="B391" s="66"/>
      <c r="C391" s="67"/>
      <c r="D391"/>
      <c r="E391" s="68"/>
    </row>
    <row r="392" spans="2:5" x14ac:dyDescent="0.25">
      <c r="B392" s="66"/>
      <c r="C392" s="67"/>
      <c r="D392"/>
      <c r="E392" s="68"/>
    </row>
    <row r="393" spans="2:5" x14ac:dyDescent="0.25">
      <c r="B393" s="66"/>
      <c r="C393" s="67"/>
      <c r="D393"/>
      <c r="E393" s="68"/>
    </row>
    <row r="394" spans="2:5" x14ac:dyDescent="0.25">
      <c r="B394" s="66"/>
      <c r="C394" s="67"/>
      <c r="D394"/>
      <c r="E394" s="68"/>
    </row>
    <row r="395" spans="2:5" x14ac:dyDescent="0.25">
      <c r="B395" s="66"/>
      <c r="C395" s="67"/>
      <c r="D395"/>
      <c r="E395" s="68"/>
    </row>
    <row r="396" spans="2:5" x14ac:dyDescent="0.25">
      <c r="B396" s="66"/>
      <c r="C396" s="67"/>
      <c r="D396"/>
      <c r="E396" s="68"/>
    </row>
    <row r="397" spans="2:5" x14ac:dyDescent="0.25">
      <c r="B397" s="66"/>
      <c r="C397" s="67"/>
      <c r="D397"/>
      <c r="E397" s="68"/>
    </row>
    <row r="398" spans="2:5" x14ac:dyDescent="0.25">
      <c r="B398" s="66"/>
      <c r="C398" s="67"/>
      <c r="D398"/>
      <c r="E398" s="68"/>
    </row>
    <row r="399" spans="2:5" x14ac:dyDescent="0.25">
      <c r="B399" s="66"/>
      <c r="C399" s="67"/>
      <c r="D399"/>
      <c r="E399" s="68"/>
    </row>
    <row r="400" spans="2:5" x14ac:dyDescent="0.25">
      <c r="B400" s="66"/>
      <c r="C400" s="67"/>
      <c r="D400"/>
      <c r="E400" s="68"/>
    </row>
    <row r="401" spans="2:5" x14ac:dyDescent="0.25">
      <c r="B401" s="66"/>
      <c r="C401" s="67"/>
      <c r="D401"/>
      <c r="E401" s="68"/>
    </row>
    <row r="402" spans="2:5" x14ac:dyDescent="0.25">
      <c r="B402" s="66"/>
      <c r="C402" s="67"/>
      <c r="D402"/>
      <c r="E402" s="68"/>
    </row>
    <row r="403" spans="2:5" x14ac:dyDescent="0.25">
      <c r="B403" s="66"/>
      <c r="C403" s="67"/>
      <c r="D403"/>
      <c r="E403" s="68"/>
    </row>
    <row r="404" spans="2:5" x14ac:dyDescent="0.25">
      <c r="B404" s="66"/>
      <c r="C404" s="67"/>
      <c r="D404"/>
      <c r="E404" s="68"/>
    </row>
    <row r="405" spans="2:5" x14ac:dyDescent="0.25">
      <c r="B405" s="66"/>
      <c r="C405" s="67"/>
      <c r="D405"/>
      <c r="E405" s="68"/>
    </row>
    <row r="406" spans="2:5" x14ac:dyDescent="0.25">
      <c r="B406" s="66"/>
      <c r="C406" s="67"/>
      <c r="D406"/>
      <c r="E406" s="68"/>
    </row>
    <row r="407" spans="2:5" x14ac:dyDescent="0.25">
      <c r="B407" s="66"/>
      <c r="C407" s="67"/>
      <c r="D407"/>
      <c r="E407" s="68"/>
    </row>
    <row r="408" spans="2:5" x14ac:dyDescent="0.25">
      <c r="B408" s="66"/>
      <c r="C408" s="67"/>
      <c r="D408"/>
      <c r="E408" s="68"/>
    </row>
    <row r="409" spans="2:5" x14ac:dyDescent="0.25">
      <c r="B409" s="66"/>
      <c r="C409" s="67"/>
      <c r="D409"/>
      <c r="E409" s="68"/>
    </row>
    <row r="410" spans="2:5" x14ac:dyDescent="0.25">
      <c r="B410" s="66"/>
      <c r="C410" s="67"/>
      <c r="D410"/>
      <c r="E410" s="68"/>
    </row>
    <row r="411" spans="2:5" x14ac:dyDescent="0.25">
      <c r="B411" s="66"/>
      <c r="C411" s="67"/>
      <c r="D411"/>
      <c r="E411" s="68"/>
    </row>
    <row r="412" spans="2:5" x14ac:dyDescent="0.25">
      <c r="B412" s="66"/>
      <c r="C412" s="67"/>
      <c r="D412"/>
      <c r="E412" s="68"/>
    </row>
    <row r="413" spans="2:5" x14ac:dyDescent="0.25">
      <c r="B413" s="66"/>
      <c r="C413" s="67"/>
      <c r="D413"/>
      <c r="E413" s="68"/>
    </row>
    <row r="414" spans="2:5" x14ac:dyDescent="0.25">
      <c r="B414" s="66"/>
      <c r="C414" s="67"/>
      <c r="D414"/>
      <c r="E414" s="68"/>
    </row>
    <row r="415" spans="2:5" x14ac:dyDescent="0.25">
      <c r="B415" s="66"/>
      <c r="C415" s="67"/>
      <c r="D415"/>
      <c r="E415" s="68"/>
    </row>
    <row r="416" spans="2:5" x14ac:dyDescent="0.25">
      <c r="B416" s="66"/>
      <c r="C416" s="67"/>
      <c r="D416"/>
      <c r="E416" s="68"/>
    </row>
    <row r="417" spans="2:5" x14ac:dyDescent="0.25">
      <c r="B417" s="66"/>
      <c r="C417" s="67"/>
      <c r="D417"/>
      <c r="E417" s="68"/>
    </row>
    <row r="418" spans="2:5" x14ac:dyDescent="0.25">
      <c r="B418" s="66"/>
      <c r="C418" s="67"/>
      <c r="D418"/>
      <c r="E418" s="68"/>
    </row>
    <row r="419" spans="2:5" x14ac:dyDescent="0.25">
      <c r="B419" s="66"/>
      <c r="C419" s="67"/>
      <c r="D419"/>
      <c r="E419" s="68"/>
    </row>
    <row r="420" spans="2:5" x14ac:dyDescent="0.25">
      <c r="B420" s="66"/>
      <c r="C420" s="67"/>
      <c r="D420"/>
      <c r="E420" s="68"/>
    </row>
    <row r="421" spans="2:5" x14ac:dyDescent="0.25">
      <c r="B421" s="66"/>
      <c r="C421" s="67"/>
      <c r="D421"/>
      <c r="E421" s="68"/>
    </row>
    <row r="422" spans="2:5" x14ac:dyDescent="0.25">
      <c r="B422" s="66"/>
      <c r="C422" s="67"/>
      <c r="D422"/>
      <c r="E422" s="68"/>
    </row>
    <row r="423" spans="2:5" x14ac:dyDescent="0.25">
      <c r="B423" s="66"/>
      <c r="C423" s="67"/>
      <c r="D423"/>
      <c r="E423" s="68"/>
    </row>
    <row r="424" spans="2:5" x14ac:dyDescent="0.25">
      <c r="B424" s="66"/>
      <c r="C424" s="67"/>
      <c r="D424"/>
      <c r="E424" s="68"/>
    </row>
    <row r="425" spans="2:5" x14ac:dyDescent="0.25">
      <c r="B425" s="66"/>
      <c r="C425" s="67"/>
      <c r="D425"/>
      <c r="E425" s="68"/>
    </row>
    <row r="426" spans="2:5" x14ac:dyDescent="0.25">
      <c r="B426" s="66"/>
      <c r="C426" s="67"/>
      <c r="D426"/>
      <c r="E426" s="68"/>
    </row>
    <row r="427" spans="2:5" x14ac:dyDescent="0.25">
      <c r="B427" s="66"/>
      <c r="C427" s="67"/>
      <c r="D427"/>
      <c r="E427" s="68"/>
    </row>
    <row r="428" spans="2:5" x14ac:dyDescent="0.25">
      <c r="B428" s="66"/>
      <c r="C428" s="67"/>
      <c r="D428"/>
      <c r="E428" s="68"/>
    </row>
    <row r="429" spans="2:5" x14ac:dyDescent="0.25">
      <c r="B429" s="66"/>
      <c r="C429" s="67"/>
      <c r="D429"/>
      <c r="E429" s="68"/>
    </row>
    <row r="430" spans="2:5" x14ac:dyDescent="0.25">
      <c r="B430" s="66"/>
      <c r="C430" s="67"/>
      <c r="D430"/>
      <c r="E430" s="68"/>
    </row>
    <row r="431" spans="2:5" x14ac:dyDescent="0.25">
      <c r="B431" s="66"/>
      <c r="C431" s="67"/>
      <c r="D431"/>
      <c r="E431" s="68"/>
    </row>
    <row r="432" spans="2:5" x14ac:dyDescent="0.25">
      <c r="B432" s="66"/>
      <c r="C432" s="67"/>
      <c r="D432"/>
      <c r="E432" s="68"/>
    </row>
    <row r="433" spans="2:5" x14ac:dyDescent="0.25">
      <c r="B433" s="66"/>
      <c r="C433" s="67"/>
      <c r="D433"/>
      <c r="E433" s="68"/>
    </row>
    <row r="434" spans="2:5" x14ac:dyDescent="0.25">
      <c r="B434" s="66"/>
      <c r="C434" s="67"/>
      <c r="D434"/>
      <c r="E434" s="68"/>
    </row>
    <row r="435" spans="2:5" x14ac:dyDescent="0.25">
      <c r="B435" s="66"/>
      <c r="C435" s="67"/>
      <c r="D435"/>
      <c r="E435" s="68"/>
    </row>
    <row r="436" spans="2:5" x14ac:dyDescent="0.25">
      <c r="B436" s="66"/>
      <c r="C436" s="67"/>
      <c r="D436"/>
      <c r="E436" s="68"/>
    </row>
    <row r="437" spans="2:5" x14ac:dyDescent="0.25">
      <c r="B437" s="66"/>
      <c r="C437" s="67"/>
      <c r="D437"/>
      <c r="E437" s="68"/>
    </row>
    <row r="438" spans="2:5" x14ac:dyDescent="0.25">
      <c r="B438" s="66"/>
      <c r="C438" s="67"/>
      <c r="D438"/>
      <c r="E438" s="68"/>
    </row>
    <row r="439" spans="2:5" x14ac:dyDescent="0.25">
      <c r="B439" s="66"/>
      <c r="C439" s="67"/>
      <c r="D439"/>
      <c r="E439" s="68"/>
    </row>
    <row r="440" spans="2:5" x14ac:dyDescent="0.25">
      <c r="B440" s="66"/>
      <c r="C440" s="67"/>
      <c r="D440"/>
      <c r="E440" s="68"/>
    </row>
    <row r="441" spans="2:5" x14ac:dyDescent="0.25">
      <c r="B441" s="66"/>
      <c r="C441" s="67"/>
      <c r="D441"/>
      <c r="E441" s="68"/>
    </row>
    <row r="442" spans="2:5" x14ac:dyDescent="0.25">
      <c r="B442" s="66"/>
      <c r="C442" s="67"/>
      <c r="D442"/>
      <c r="E442" s="68"/>
    </row>
    <row r="443" spans="2:5" x14ac:dyDescent="0.25">
      <c r="B443" s="66"/>
      <c r="C443" s="67"/>
      <c r="D443"/>
      <c r="E443" s="68"/>
    </row>
    <row r="444" spans="2:5" x14ac:dyDescent="0.25">
      <c r="B444" s="66"/>
      <c r="C444" s="67"/>
      <c r="D444"/>
      <c r="E444" s="68"/>
    </row>
    <row r="445" spans="2:5" x14ac:dyDescent="0.25">
      <c r="B445" s="66"/>
      <c r="C445" s="67"/>
      <c r="D445"/>
      <c r="E445" s="68"/>
    </row>
    <row r="446" spans="2:5" x14ac:dyDescent="0.25">
      <c r="B446" s="66"/>
      <c r="C446" s="67"/>
      <c r="D446"/>
      <c r="E446" s="68"/>
    </row>
    <row r="447" spans="2:5" x14ac:dyDescent="0.25">
      <c r="B447" s="66"/>
      <c r="C447" s="67"/>
      <c r="D447"/>
      <c r="E447" s="68"/>
    </row>
    <row r="448" spans="2:5" x14ac:dyDescent="0.25">
      <c r="B448" s="66"/>
      <c r="C448" s="67"/>
      <c r="D448"/>
      <c r="E448" s="68"/>
    </row>
    <row r="449" spans="2:5" x14ac:dyDescent="0.25">
      <c r="B449" s="66"/>
      <c r="C449" s="67"/>
      <c r="D449"/>
      <c r="E449" s="68"/>
    </row>
    <row r="450" spans="2:5" x14ac:dyDescent="0.25">
      <c r="B450" s="66"/>
      <c r="C450" s="67"/>
      <c r="D450"/>
      <c r="E450" s="68"/>
    </row>
    <row r="451" spans="2:5" x14ac:dyDescent="0.25">
      <c r="B451" s="66"/>
      <c r="C451" s="67"/>
      <c r="D451"/>
      <c r="E451" s="68"/>
    </row>
    <row r="452" spans="2:5" x14ac:dyDescent="0.25">
      <c r="B452" s="66"/>
      <c r="C452" s="67"/>
      <c r="D452"/>
      <c r="E452" s="68"/>
    </row>
    <row r="453" spans="2:5" x14ac:dyDescent="0.25">
      <c r="B453" s="66"/>
      <c r="C453" s="67"/>
      <c r="D453"/>
      <c r="E453" s="68"/>
    </row>
    <row r="454" spans="2:5" x14ac:dyDescent="0.25">
      <c r="B454" s="66"/>
      <c r="C454" s="67"/>
      <c r="D454"/>
      <c r="E454" s="68"/>
    </row>
    <row r="455" spans="2:5" x14ac:dyDescent="0.25">
      <c r="B455" s="66"/>
      <c r="C455" s="67"/>
      <c r="D455"/>
      <c r="E455" s="68"/>
    </row>
    <row r="456" spans="2:5" x14ac:dyDescent="0.25">
      <c r="B456" s="66"/>
      <c r="C456" s="67"/>
      <c r="D456"/>
      <c r="E456" s="68"/>
    </row>
    <row r="457" spans="2:5" x14ac:dyDescent="0.25">
      <c r="B457" s="66"/>
      <c r="C457" s="67"/>
      <c r="D457"/>
      <c r="E457" s="68"/>
    </row>
    <row r="458" spans="2:5" x14ac:dyDescent="0.25">
      <c r="B458" s="66"/>
      <c r="C458" s="67"/>
      <c r="D458"/>
      <c r="E458" s="68"/>
    </row>
    <row r="459" spans="2:5" x14ac:dyDescent="0.25">
      <c r="B459" s="66"/>
      <c r="C459" s="67"/>
      <c r="D459"/>
      <c r="E459" s="68"/>
    </row>
    <row r="460" spans="2:5" x14ac:dyDescent="0.25">
      <c r="B460" s="66"/>
      <c r="C460" s="67"/>
      <c r="D460"/>
      <c r="E460" s="68"/>
    </row>
    <row r="461" spans="2:5" x14ac:dyDescent="0.25">
      <c r="B461" s="66"/>
      <c r="C461" s="67"/>
      <c r="D461"/>
      <c r="E461" s="68"/>
    </row>
    <row r="462" spans="2:5" x14ac:dyDescent="0.25">
      <c r="B462" s="66"/>
      <c r="C462" s="67"/>
      <c r="D462"/>
      <c r="E462" s="68"/>
    </row>
    <row r="463" spans="2:5" x14ac:dyDescent="0.25">
      <c r="B463" s="66"/>
      <c r="C463" s="67"/>
      <c r="D463"/>
      <c r="E463" s="68"/>
    </row>
    <row r="464" spans="2:5" x14ac:dyDescent="0.25">
      <c r="B464" s="66"/>
      <c r="C464" s="67"/>
      <c r="D464"/>
      <c r="E464" s="68"/>
    </row>
    <row r="465" spans="2:5" x14ac:dyDescent="0.25">
      <c r="B465" s="66"/>
      <c r="C465" s="67"/>
      <c r="D465"/>
      <c r="E465" s="68"/>
    </row>
    <row r="466" spans="2:5" x14ac:dyDescent="0.25">
      <c r="B466" s="66"/>
      <c r="C466" s="67"/>
      <c r="D466"/>
      <c r="E466" s="68"/>
    </row>
    <row r="467" spans="2:5" x14ac:dyDescent="0.25">
      <c r="B467" s="66"/>
      <c r="C467" s="67"/>
      <c r="D467"/>
      <c r="E467" s="68"/>
    </row>
    <row r="468" spans="2:5" x14ac:dyDescent="0.25">
      <c r="B468" s="66"/>
      <c r="C468" s="67"/>
      <c r="D468"/>
      <c r="E468" s="68"/>
    </row>
    <row r="469" spans="2:5" x14ac:dyDescent="0.25">
      <c r="B469" s="66"/>
      <c r="C469" s="67"/>
      <c r="D469"/>
      <c r="E469" s="68"/>
    </row>
    <row r="470" spans="2:5" x14ac:dyDescent="0.25">
      <c r="B470" s="66"/>
      <c r="C470" s="67"/>
      <c r="D470"/>
      <c r="E470" s="68"/>
    </row>
    <row r="471" spans="2:5" x14ac:dyDescent="0.25">
      <c r="B471" s="66"/>
      <c r="C471" s="67"/>
      <c r="D471"/>
      <c r="E471" s="68"/>
    </row>
    <row r="472" spans="2:5" x14ac:dyDescent="0.25">
      <c r="B472" s="66"/>
      <c r="C472" s="67"/>
      <c r="D472"/>
      <c r="E472" s="68"/>
    </row>
    <row r="473" spans="2:5" x14ac:dyDescent="0.25">
      <c r="B473" s="66"/>
      <c r="C473" s="67"/>
      <c r="D473"/>
      <c r="E473" s="68"/>
    </row>
    <row r="474" spans="2:5" x14ac:dyDescent="0.25">
      <c r="B474" s="66"/>
      <c r="C474" s="67"/>
      <c r="D474"/>
      <c r="E474" s="68"/>
    </row>
    <row r="475" spans="2:5" x14ac:dyDescent="0.25">
      <c r="B475" s="66"/>
      <c r="C475" s="67"/>
      <c r="D475"/>
      <c r="E475" s="68"/>
    </row>
    <row r="476" spans="2:5" x14ac:dyDescent="0.25">
      <c r="B476" s="66"/>
      <c r="C476" s="67"/>
      <c r="D476"/>
      <c r="E476" s="68"/>
    </row>
    <row r="477" spans="2:5" x14ac:dyDescent="0.25">
      <c r="B477" s="66"/>
      <c r="C477" s="67"/>
      <c r="D477"/>
      <c r="E477" s="68"/>
    </row>
    <row r="478" spans="2:5" x14ac:dyDescent="0.25">
      <c r="B478" s="66"/>
      <c r="C478" s="67"/>
      <c r="D478"/>
      <c r="E478" s="68"/>
    </row>
    <row r="479" spans="2:5" x14ac:dyDescent="0.25">
      <c r="B479" s="66"/>
      <c r="C479" s="67"/>
      <c r="D479"/>
      <c r="E479" s="68"/>
    </row>
    <row r="480" spans="2:5" x14ac:dyDescent="0.25">
      <c r="B480" s="66"/>
      <c r="C480" s="67"/>
      <c r="D480"/>
      <c r="E480" s="68"/>
    </row>
    <row r="481" spans="2:5" x14ac:dyDescent="0.25">
      <c r="B481" s="66"/>
      <c r="C481" s="67"/>
      <c r="D481"/>
      <c r="E481" s="68"/>
    </row>
    <row r="482" spans="2:5" x14ac:dyDescent="0.25">
      <c r="B482" s="66"/>
      <c r="C482" s="67"/>
      <c r="D482"/>
      <c r="E482" s="68"/>
    </row>
    <row r="483" spans="2:5" x14ac:dyDescent="0.25">
      <c r="B483" s="66"/>
      <c r="C483" s="67"/>
      <c r="D483"/>
      <c r="E483" s="68"/>
    </row>
    <row r="484" spans="2:5" x14ac:dyDescent="0.25">
      <c r="B484" s="66"/>
      <c r="C484" s="67"/>
      <c r="D484"/>
      <c r="E484" s="68"/>
    </row>
    <row r="485" spans="2:5" x14ac:dyDescent="0.25">
      <c r="B485" s="66"/>
      <c r="C485" s="67"/>
      <c r="D485"/>
      <c r="E485" s="68"/>
    </row>
    <row r="486" spans="2:5" x14ac:dyDescent="0.25">
      <c r="B486" s="66"/>
      <c r="C486" s="67"/>
      <c r="D486"/>
      <c r="E486" s="68"/>
    </row>
    <row r="487" spans="2:5" x14ac:dyDescent="0.25">
      <c r="B487" s="66"/>
      <c r="C487" s="67"/>
      <c r="D487"/>
      <c r="E487" s="68"/>
    </row>
    <row r="488" spans="2:5" x14ac:dyDescent="0.25">
      <c r="B488" s="66"/>
      <c r="C488" s="67"/>
      <c r="D488"/>
      <c r="E488" s="68"/>
    </row>
    <row r="489" spans="2:5" x14ac:dyDescent="0.25">
      <c r="B489" s="66"/>
      <c r="C489" s="67"/>
      <c r="D489"/>
      <c r="E489" s="68"/>
    </row>
    <row r="490" spans="2:5" x14ac:dyDescent="0.25">
      <c r="B490" s="66"/>
      <c r="C490" s="67"/>
      <c r="D490"/>
      <c r="E490" s="68"/>
    </row>
    <row r="491" spans="2:5" x14ac:dyDescent="0.25">
      <c r="B491" s="66"/>
      <c r="C491" s="67"/>
      <c r="D491"/>
      <c r="E491" s="68"/>
    </row>
    <row r="492" spans="2:5" x14ac:dyDescent="0.25">
      <c r="B492" s="66"/>
      <c r="C492" s="67"/>
      <c r="D492"/>
      <c r="E492" s="68"/>
    </row>
    <row r="493" spans="2:5" x14ac:dyDescent="0.25">
      <c r="B493" s="66"/>
      <c r="C493" s="67"/>
      <c r="D493"/>
      <c r="E493" s="68"/>
    </row>
    <row r="494" spans="2:5" x14ac:dyDescent="0.25">
      <c r="B494" s="66"/>
      <c r="C494" s="67"/>
      <c r="D494"/>
      <c r="E494" s="68"/>
    </row>
    <row r="495" spans="2:5" x14ac:dyDescent="0.25">
      <c r="B495" s="66"/>
      <c r="C495" s="67"/>
      <c r="D495"/>
      <c r="E495" s="68"/>
    </row>
    <row r="496" spans="2:5" x14ac:dyDescent="0.25">
      <c r="B496" s="66"/>
      <c r="C496" s="67"/>
      <c r="D496"/>
      <c r="E496" s="68"/>
    </row>
    <row r="497" spans="2:5" x14ac:dyDescent="0.25">
      <c r="B497" s="66"/>
      <c r="C497" s="67"/>
      <c r="D497"/>
      <c r="E497" s="68"/>
    </row>
    <row r="498" spans="2:5" x14ac:dyDescent="0.25">
      <c r="B498" s="66"/>
      <c r="C498" s="67"/>
      <c r="D498"/>
      <c r="E498" s="68"/>
    </row>
    <row r="499" spans="2:5" x14ac:dyDescent="0.25">
      <c r="B499" s="66"/>
      <c r="C499" s="67"/>
      <c r="D499"/>
      <c r="E499" s="68"/>
    </row>
    <row r="500" spans="2:5" x14ac:dyDescent="0.25">
      <c r="B500" s="66"/>
      <c r="C500" s="67"/>
      <c r="D500"/>
      <c r="E500" s="68"/>
    </row>
    <row r="501" spans="2:5" x14ac:dyDescent="0.25">
      <c r="B501" s="66"/>
      <c r="C501" s="67"/>
      <c r="D501"/>
      <c r="E501" s="68"/>
    </row>
    <row r="502" spans="2:5" x14ac:dyDescent="0.25">
      <c r="B502" s="66"/>
      <c r="C502" s="67"/>
      <c r="D502"/>
      <c r="E502" s="68"/>
    </row>
    <row r="503" spans="2:5" x14ac:dyDescent="0.25">
      <c r="B503" s="66"/>
      <c r="C503" s="67"/>
      <c r="D503"/>
      <c r="E503" s="68"/>
    </row>
    <row r="504" spans="2:5" x14ac:dyDescent="0.25">
      <c r="B504" s="66"/>
      <c r="C504" s="67"/>
      <c r="D504"/>
      <c r="E504" s="68"/>
    </row>
    <row r="505" spans="2:5" x14ac:dyDescent="0.25">
      <c r="B505" s="66"/>
      <c r="C505" s="67"/>
      <c r="D505"/>
      <c r="E505" s="68"/>
    </row>
    <row r="506" spans="2:5" x14ac:dyDescent="0.25">
      <c r="B506" s="66"/>
      <c r="C506" s="67"/>
      <c r="D506"/>
      <c r="E506" s="68"/>
    </row>
    <row r="507" spans="2:5" x14ac:dyDescent="0.25">
      <c r="B507" s="66"/>
      <c r="C507" s="67"/>
      <c r="D507"/>
      <c r="E507" s="68"/>
    </row>
    <row r="508" spans="2:5" x14ac:dyDescent="0.25">
      <c r="B508" s="66"/>
      <c r="C508" s="67"/>
      <c r="D508"/>
      <c r="E508" s="68"/>
    </row>
    <row r="509" spans="2:5" x14ac:dyDescent="0.25">
      <c r="B509" s="66"/>
      <c r="C509" s="67"/>
      <c r="D509"/>
      <c r="E509" s="68"/>
    </row>
    <row r="510" spans="2:5" x14ac:dyDescent="0.25">
      <c r="B510" s="66"/>
      <c r="C510" s="67"/>
      <c r="D510"/>
      <c r="E510" s="68"/>
    </row>
    <row r="511" spans="2:5" x14ac:dyDescent="0.25">
      <c r="B511" s="66"/>
      <c r="C511" s="67"/>
      <c r="D511"/>
      <c r="E511" s="68"/>
    </row>
    <row r="512" spans="2:5" x14ac:dyDescent="0.25">
      <c r="B512" s="66"/>
      <c r="C512" s="67"/>
      <c r="D512"/>
      <c r="E512" s="68"/>
    </row>
    <row r="513" spans="2:5" x14ac:dyDescent="0.25">
      <c r="B513" s="66"/>
      <c r="C513" s="67"/>
      <c r="D513"/>
      <c r="E513" s="68"/>
    </row>
    <row r="514" spans="2:5" x14ac:dyDescent="0.25">
      <c r="B514" s="66"/>
      <c r="C514" s="67"/>
      <c r="D514"/>
      <c r="E514" s="68"/>
    </row>
    <row r="515" spans="2:5" x14ac:dyDescent="0.25">
      <c r="B515" s="66"/>
      <c r="C515" s="67"/>
      <c r="D515"/>
      <c r="E515" s="68"/>
    </row>
    <row r="516" spans="2:5" x14ac:dyDescent="0.25">
      <c r="B516" s="66"/>
      <c r="C516" s="67"/>
      <c r="D516"/>
      <c r="E516" s="68"/>
    </row>
    <row r="517" spans="2:5" x14ac:dyDescent="0.25">
      <c r="B517" s="66"/>
      <c r="C517" s="67"/>
      <c r="D517"/>
      <c r="E517" s="68"/>
    </row>
    <row r="518" spans="2:5" x14ac:dyDescent="0.25">
      <c r="B518" s="66"/>
      <c r="C518" s="67"/>
      <c r="D518"/>
      <c r="E518" s="68"/>
    </row>
    <row r="519" spans="2:5" x14ac:dyDescent="0.25">
      <c r="B519" s="66"/>
      <c r="C519" s="67"/>
      <c r="D519"/>
      <c r="E519" s="68"/>
    </row>
    <row r="520" spans="2:5" x14ac:dyDescent="0.25">
      <c r="B520" s="66"/>
      <c r="C520" s="67"/>
      <c r="D520"/>
      <c r="E520" s="68"/>
    </row>
    <row r="521" spans="2:5" x14ac:dyDescent="0.25">
      <c r="B521" s="66"/>
      <c r="C521" s="67"/>
      <c r="D521"/>
      <c r="E521" s="68"/>
    </row>
    <row r="522" spans="2:5" x14ac:dyDescent="0.25">
      <c r="B522" s="66"/>
      <c r="C522" s="67"/>
      <c r="D522"/>
      <c r="E522" s="68"/>
    </row>
    <row r="523" spans="2:5" x14ac:dyDescent="0.25">
      <c r="B523" s="66"/>
      <c r="C523" s="67"/>
      <c r="D523"/>
      <c r="E523" s="68"/>
    </row>
    <row r="524" spans="2:5" x14ac:dyDescent="0.25">
      <c r="B524" s="66"/>
      <c r="C524" s="67"/>
      <c r="D524"/>
      <c r="E524" s="68"/>
    </row>
    <row r="525" spans="2:5" x14ac:dyDescent="0.25">
      <c r="B525" s="66"/>
      <c r="C525" s="67"/>
      <c r="D525"/>
      <c r="E525" s="68"/>
    </row>
    <row r="526" spans="2:5" x14ac:dyDescent="0.25">
      <c r="B526" s="66"/>
      <c r="C526" s="67"/>
      <c r="D526"/>
      <c r="E526" s="68"/>
    </row>
    <row r="527" spans="2:5" x14ac:dyDescent="0.25">
      <c r="B527" s="66"/>
      <c r="C527" s="67"/>
      <c r="D527"/>
      <c r="E527" s="68"/>
    </row>
    <row r="528" spans="2:5" x14ac:dyDescent="0.25">
      <c r="B528" s="66"/>
      <c r="C528" s="67"/>
      <c r="D528"/>
      <c r="E528" s="68"/>
    </row>
    <row r="529" spans="2:5" x14ac:dyDescent="0.25">
      <c r="B529" s="66"/>
      <c r="C529" s="67"/>
      <c r="D529"/>
      <c r="E529" s="68"/>
    </row>
    <row r="530" spans="2:5" x14ac:dyDescent="0.25">
      <c r="B530" s="66"/>
      <c r="C530" s="67"/>
      <c r="D530"/>
      <c r="E530" s="68"/>
    </row>
    <row r="531" spans="2:5" x14ac:dyDescent="0.25">
      <c r="B531" s="66"/>
      <c r="C531" s="67"/>
      <c r="D531"/>
      <c r="E531" s="68"/>
    </row>
    <row r="532" spans="2:5" x14ac:dyDescent="0.25">
      <c r="B532" s="66"/>
      <c r="C532" s="67"/>
      <c r="D532"/>
      <c r="E532" s="68"/>
    </row>
    <row r="533" spans="2:5" x14ac:dyDescent="0.25">
      <c r="B533" s="66"/>
      <c r="C533" s="67"/>
      <c r="D533"/>
      <c r="E533" s="68"/>
    </row>
    <row r="534" spans="2:5" x14ac:dyDescent="0.25">
      <c r="B534" s="66"/>
      <c r="C534" s="67"/>
      <c r="D534"/>
      <c r="E534" s="68"/>
    </row>
    <row r="535" spans="2:5" x14ac:dyDescent="0.25">
      <c r="B535" s="66"/>
      <c r="C535" s="67"/>
      <c r="D535"/>
      <c r="E535" s="68"/>
    </row>
    <row r="536" spans="2:5" x14ac:dyDescent="0.25">
      <c r="B536" s="66"/>
      <c r="C536" s="67"/>
      <c r="D536"/>
      <c r="E536" s="68"/>
    </row>
    <row r="537" spans="2:5" x14ac:dyDescent="0.25">
      <c r="B537" s="66"/>
      <c r="C537" s="67"/>
      <c r="D537"/>
      <c r="E537" s="68"/>
    </row>
    <row r="538" spans="2:5" x14ac:dyDescent="0.25">
      <c r="B538" s="66"/>
      <c r="C538" s="67"/>
      <c r="D538"/>
      <c r="E538" s="68"/>
    </row>
    <row r="539" spans="2:5" x14ac:dyDescent="0.25">
      <c r="B539" s="66"/>
      <c r="C539" s="67"/>
      <c r="D539"/>
      <c r="E539" s="68"/>
    </row>
    <row r="540" spans="2:5" x14ac:dyDescent="0.25">
      <c r="B540" s="66"/>
      <c r="C540" s="67"/>
      <c r="D540"/>
      <c r="E540" s="68"/>
    </row>
    <row r="541" spans="2:5" x14ac:dyDescent="0.25">
      <c r="B541" s="66"/>
      <c r="C541" s="67"/>
      <c r="D541"/>
      <c r="E541" s="68"/>
    </row>
    <row r="542" spans="2:5" x14ac:dyDescent="0.25">
      <c r="B542" s="66"/>
      <c r="C542" s="67"/>
      <c r="D542"/>
      <c r="E542" s="68"/>
    </row>
    <row r="543" spans="2:5" x14ac:dyDescent="0.25">
      <c r="B543" s="66"/>
      <c r="C543" s="67"/>
      <c r="D543"/>
      <c r="E543" s="68"/>
    </row>
    <row r="544" spans="2:5" x14ac:dyDescent="0.25">
      <c r="B544" s="66"/>
      <c r="C544" s="67"/>
      <c r="D544"/>
      <c r="E544" s="68"/>
    </row>
    <row r="545" spans="2:5" x14ac:dyDescent="0.25">
      <c r="B545" s="66"/>
      <c r="C545" s="67"/>
      <c r="D545"/>
      <c r="E545" s="68"/>
    </row>
    <row r="546" spans="2:5" x14ac:dyDescent="0.25">
      <c r="B546" s="66"/>
      <c r="C546" s="67"/>
      <c r="D546"/>
      <c r="E546" s="68"/>
    </row>
    <row r="547" spans="2:5" x14ac:dyDescent="0.25">
      <c r="B547" s="66"/>
      <c r="C547" s="67"/>
      <c r="D547"/>
      <c r="E547" s="68"/>
    </row>
    <row r="548" spans="2:5" x14ac:dyDescent="0.25">
      <c r="B548" s="66"/>
      <c r="C548" s="67"/>
      <c r="D548"/>
      <c r="E548" s="68"/>
    </row>
    <row r="549" spans="2:5" x14ac:dyDescent="0.25">
      <c r="B549" s="66"/>
      <c r="C549" s="67"/>
      <c r="D549"/>
      <c r="E549" s="68"/>
    </row>
    <row r="550" spans="2:5" x14ac:dyDescent="0.25">
      <c r="B550" s="66"/>
      <c r="C550" s="67"/>
      <c r="D550"/>
      <c r="E550" s="68"/>
    </row>
    <row r="551" spans="2:5" x14ac:dyDescent="0.25">
      <c r="B551" s="66"/>
      <c r="C551" s="67"/>
      <c r="D551"/>
      <c r="E551" s="68"/>
    </row>
    <row r="552" spans="2:5" x14ac:dyDescent="0.25">
      <c r="B552" s="66"/>
      <c r="C552" s="67"/>
      <c r="D552"/>
      <c r="E552" s="68"/>
    </row>
    <row r="553" spans="2:5" x14ac:dyDescent="0.25">
      <c r="B553" s="66"/>
      <c r="C553" s="67"/>
      <c r="D553"/>
      <c r="E553" s="68"/>
    </row>
    <row r="554" spans="2:5" x14ac:dyDescent="0.25">
      <c r="B554" s="66"/>
      <c r="C554" s="67"/>
      <c r="D554"/>
      <c r="E554" s="68"/>
    </row>
    <row r="555" spans="2:5" x14ac:dyDescent="0.25">
      <c r="B555" s="66"/>
      <c r="C555" s="67"/>
      <c r="D555"/>
      <c r="E555" s="68"/>
    </row>
    <row r="556" spans="2:5" x14ac:dyDescent="0.25">
      <c r="B556" s="66"/>
      <c r="C556" s="67"/>
      <c r="D556"/>
      <c r="E556" s="68"/>
    </row>
    <row r="557" spans="2:5" x14ac:dyDescent="0.25">
      <c r="B557" s="66"/>
      <c r="C557" s="67"/>
      <c r="D557"/>
      <c r="E557" s="68"/>
    </row>
    <row r="558" spans="2:5" x14ac:dyDescent="0.25">
      <c r="B558" s="66"/>
      <c r="C558" s="67"/>
      <c r="D558"/>
      <c r="E558" s="68"/>
    </row>
    <row r="559" spans="2:5" x14ac:dyDescent="0.25">
      <c r="B559" s="66"/>
      <c r="C559" s="67"/>
      <c r="D559"/>
      <c r="E559" s="68"/>
    </row>
    <row r="560" spans="2:5" x14ac:dyDescent="0.25">
      <c r="B560" s="66"/>
      <c r="C560" s="67"/>
      <c r="D560"/>
      <c r="E560" s="68"/>
    </row>
    <row r="561" spans="2:5" x14ac:dyDescent="0.25">
      <c r="B561" s="66"/>
      <c r="C561" s="67"/>
      <c r="D561"/>
      <c r="E561" s="68"/>
    </row>
    <row r="562" spans="2:5" x14ac:dyDescent="0.25">
      <c r="B562" s="66"/>
      <c r="C562" s="67"/>
      <c r="D562"/>
      <c r="E562" s="68"/>
    </row>
    <row r="563" spans="2:5" x14ac:dyDescent="0.25">
      <c r="B563" s="66"/>
      <c r="C563" s="67"/>
      <c r="D563"/>
      <c r="E563" s="68"/>
    </row>
    <row r="564" spans="2:5" x14ac:dyDescent="0.25">
      <c r="B564" s="66"/>
      <c r="C564" s="67"/>
      <c r="D564"/>
      <c r="E564" s="68"/>
    </row>
    <row r="565" spans="2:5" x14ac:dyDescent="0.25">
      <c r="B565" s="66"/>
      <c r="C565" s="67"/>
      <c r="D565"/>
      <c r="E565" s="68"/>
    </row>
    <row r="566" spans="2:5" x14ac:dyDescent="0.25">
      <c r="B566" s="66"/>
      <c r="C566" s="67"/>
      <c r="D566"/>
      <c r="E566" s="68"/>
    </row>
    <row r="567" spans="2:5" x14ac:dyDescent="0.25">
      <c r="B567" s="66"/>
      <c r="C567" s="67"/>
      <c r="D567"/>
      <c r="E567" s="68"/>
    </row>
    <row r="568" spans="2:5" x14ac:dyDescent="0.25">
      <c r="B568" s="66"/>
      <c r="C568" s="67"/>
      <c r="D568"/>
      <c r="E568" s="68"/>
    </row>
    <row r="569" spans="2:5" x14ac:dyDescent="0.25">
      <c r="B569" s="66"/>
      <c r="C569" s="67"/>
      <c r="D569"/>
      <c r="E569" s="68"/>
    </row>
    <row r="570" spans="2:5" x14ac:dyDescent="0.25">
      <c r="B570" s="66"/>
      <c r="C570" s="67"/>
      <c r="D570"/>
      <c r="E570" s="68"/>
    </row>
    <row r="571" spans="2:5" x14ac:dyDescent="0.25">
      <c r="B571" s="66"/>
      <c r="C571" s="67"/>
      <c r="D571"/>
      <c r="E571" s="68"/>
    </row>
    <row r="572" spans="2:5" x14ac:dyDescent="0.25">
      <c r="B572" s="66"/>
      <c r="C572" s="67"/>
      <c r="D572"/>
      <c r="E572" s="68"/>
    </row>
    <row r="573" spans="2:5" x14ac:dyDescent="0.25">
      <c r="B573" s="66"/>
      <c r="C573" s="67"/>
      <c r="D573"/>
      <c r="E573" s="68"/>
    </row>
    <row r="574" spans="2:5" x14ac:dyDescent="0.25">
      <c r="B574" s="66"/>
      <c r="C574" s="67"/>
      <c r="D574"/>
      <c r="E574" s="68"/>
    </row>
    <row r="575" spans="2:5" x14ac:dyDescent="0.25">
      <c r="B575" s="66"/>
      <c r="C575" s="67"/>
      <c r="D575"/>
      <c r="E575" s="68"/>
    </row>
    <row r="576" spans="2:5" x14ac:dyDescent="0.25">
      <c r="B576" s="66"/>
      <c r="C576" s="67"/>
      <c r="D576"/>
      <c r="E576" s="68"/>
    </row>
    <row r="577" spans="2:5" x14ac:dyDescent="0.25">
      <c r="B577" s="66"/>
      <c r="C577" s="67"/>
      <c r="D577"/>
      <c r="E577" s="68"/>
    </row>
    <row r="578" spans="2:5" x14ac:dyDescent="0.25">
      <c r="B578" s="66"/>
      <c r="C578" s="67"/>
      <c r="D578"/>
      <c r="E578" s="68"/>
    </row>
    <row r="579" spans="2:5" x14ac:dyDescent="0.25">
      <c r="B579" s="66"/>
      <c r="C579" s="67"/>
      <c r="D579"/>
      <c r="E579" s="68"/>
    </row>
    <row r="580" spans="2:5" x14ac:dyDescent="0.25">
      <c r="B580" s="66"/>
      <c r="C580" s="67"/>
      <c r="D580"/>
      <c r="E580" s="68"/>
    </row>
    <row r="581" spans="2:5" x14ac:dyDescent="0.25">
      <c r="B581" s="66"/>
      <c r="C581" s="67"/>
      <c r="D581"/>
      <c r="E581" s="68"/>
    </row>
    <row r="582" spans="2:5" x14ac:dyDescent="0.25">
      <c r="B582" s="66"/>
      <c r="C582" s="67"/>
      <c r="D582"/>
      <c r="E582" s="68"/>
    </row>
    <row r="583" spans="2:5" x14ac:dyDescent="0.25">
      <c r="B583" s="66"/>
      <c r="C583" s="67"/>
      <c r="D583"/>
      <c r="E583" s="68"/>
    </row>
    <row r="584" spans="2:5" x14ac:dyDescent="0.25">
      <c r="B584" s="66"/>
      <c r="C584" s="67"/>
      <c r="D584"/>
      <c r="E584" s="68"/>
    </row>
    <row r="585" spans="2:5" x14ac:dyDescent="0.25">
      <c r="B585" s="66"/>
      <c r="C585" s="67"/>
      <c r="D585"/>
      <c r="E585" s="68"/>
    </row>
    <row r="586" spans="2:5" x14ac:dyDescent="0.25">
      <c r="B586" s="66"/>
      <c r="C586" s="67"/>
      <c r="D586"/>
      <c r="E586" s="68"/>
    </row>
    <row r="587" spans="2:5" x14ac:dyDescent="0.25">
      <c r="B587" s="66"/>
      <c r="C587" s="67"/>
      <c r="D587"/>
      <c r="E587" s="68"/>
    </row>
    <row r="588" spans="2:5" x14ac:dyDescent="0.25">
      <c r="B588" s="66"/>
      <c r="C588" s="67"/>
      <c r="D588"/>
      <c r="E588" s="68"/>
    </row>
    <row r="589" spans="2:5" x14ac:dyDescent="0.25">
      <c r="B589" s="66"/>
      <c r="C589" s="67"/>
      <c r="D589"/>
      <c r="E589" s="68"/>
    </row>
    <row r="590" spans="2:5" x14ac:dyDescent="0.25">
      <c r="B590" s="66"/>
      <c r="C590" s="67"/>
      <c r="D590"/>
      <c r="E590" s="68"/>
    </row>
    <row r="591" spans="2:5" x14ac:dyDescent="0.25">
      <c r="B591" s="66"/>
      <c r="C591" s="67"/>
      <c r="D591"/>
      <c r="E591" s="68"/>
    </row>
    <row r="592" spans="2:5" x14ac:dyDescent="0.25">
      <c r="B592" s="66"/>
      <c r="C592" s="67"/>
      <c r="D592"/>
      <c r="E592" s="68"/>
    </row>
    <row r="593" spans="2:5" x14ac:dyDescent="0.25">
      <c r="B593" s="66"/>
      <c r="C593" s="67"/>
      <c r="D593"/>
      <c r="E593" s="68"/>
    </row>
    <row r="594" spans="2:5" x14ac:dyDescent="0.25">
      <c r="B594" s="66"/>
      <c r="C594" s="67"/>
      <c r="D594"/>
      <c r="E594" s="68"/>
    </row>
    <row r="595" spans="2:5" x14ac:dyDescent="0.25">
      <c r="B595" s="66"/>
      <c r="C595" s="67"/>
      <c r="D595"/>
      <c r="E595" s="68"/>
    </row>
    <row r="596" spans="2:5" x14ac:dyDescent="0.25">
      <c r="B596" s="66"/>
      <c r="C596" s="67"/>
      <c r="D596"/>
      <c r="E596" s="68"/>
    </row>
    <row r="597" spans="2:5" x14ac:dyDescent="0.25">
      <c r="B597" s="66"/>
      <c r="C597" s="67"/>
      <c r="D597"/>
      <c r="E597" s="68"/>
    </row>
    <row r="598" spans="2:5" x14ac:dyDescent="0.25">
      <c r="B598" s="66"/>
      <c r="C598" s="67"/>
      <c r="D598"/>
      <c r="E598" s="68"/>
    </row>
    <row r="599" spans="2:5" x14ac:dyDescent="0.25">
      <c r="B599" s="66"/>
      <c r="C599" s="67"/>
      <c r="D599"/>
      <c r="E599" s="68"/>
    </row>
    <row r="600" spans="2:5" x14ac:dyDescent="0.25">
      <c r="B600" s="66"/>
      <c r="C600" s="67"/>
      <c r="D600"/>
      <c r="E600" s="68"/>
    </row>
    <row r="601" spans="2:5" x14ac:dyDescent="0.25">
      <c r="B601" s="66"/>
      <c r="C601" s="67"/>
      <c r="D601"/>
      <c r="E601" s="68"/>
    </row>
    <row r="602" spans="2:5" x14ac:dyDescent="0.25">
      <c r="B602" s="66"/>
      <c r="C602" s="67"/>
      <c r="D602"/>
      <c r="E602" s="68"/>
    </row>
    <row r="603" spans="2:5" x14ac:dyDescent="0.25">
      <c r="B603" s="66"/>
      <c r="C603" s="67"/>
      <c r="D603"/>
      <c r="E603" s="68"/>
    </row>
    <row r="604" spans="2:5" x14ac:dyDescent="0.25">
      <c r="B604" s="66"/>
      <c r="C604" s="67"/>
      <c r="D604"/>
      <c r="E604" s="68"/>
    </row>
    <row r="605" spans="2:5" x14ac:dyDescent="0.25">
      <c r="B605" s="66"/>
      <c r="C605" s="67"/>
      <c r="D605"/>
      <c r="E605" s="68"/>
    </row>
    <row r="606" spans="2:5" x14ac:dyDescent="0.25">
      <c r="B606" s="66"/>
      <c r="C606" s="67"/>
      <c r="D606"/>
      <c r="E606" s="68"/>
    </row>
    <row r="607" spans="2:5" x14ac:dyDescent="0.25">
      <c r="B607" s="66"/>
      <c r="C607" s="67"/>
      <c r="D607"/>
      <c r="E607" s="68"/>
    </row>
    <row r="608" spans="2:5" x14ac:dyDescent="0.25">
      <c r="B608" s="66"/>
      <c r="C608" s="67"/>
      <c r="D608"/>
      <c r="E608" s="68"/>
    </row>
    <row r="609" spans="2:5" x14ac:dyDescent="0.25">
      <c r="B609" s="66"/>
      <c r="C609" s="67"/>
      <c r="D609"/>
      <c r="E609" s="68"/>
    </row>
    <row r="610" spans="2:5" x14ac:dyDescent="0.25">
      <c r="B610" s="66"/>
      <c r="C610" s="67"/>
      <c r="D610"/>
      <c r="E610" s="68"/>
    </row>
    <row r="611" spans="2:5" x14ac:dyDescent="0.25">
      <c r="B611" s="66"/>
      <c r="C611" s="67"/>
      <c r="D611"/>
      <c r="E611" s="68"/>
    </row>
    <row r="612" spans="2:5" x14ac:dyDescent="0.25">
      <c r="B612" s="66"/>
      <c r="C612" s="67"/>
      <c r="D612"/>
      <c r="E612" s="68"/>
    </row>
    <row r="613" spans="2:5" x14ac:dyDescent="0.25">
      <c r="B613" s="66"/>
      <c r="C613" s="67"/>
      <c r="D613"/>
      <c r="E613" s="68"/>
    </row>
    <row r="614" spans="2:5" x14ac:dyDescent="0.25">
      <c r="B614" s="66"/>
      <c r="C614" s="67"/>
      <c r="D614"/>
      <c r="E614" s="68"/>
    </row>
    <row r="615" spans="2:5" x14ac:dyDescent="0.25">
      <c r="B615" s="66"/>
      <c r="C615" s="67"/>
      <c r="D615"/>
      <c r="E615" s="68"/>
    </row>
    <row r="616" spans="2:5" x14ac:dyDescent="0.25">
      <c r="B616" s="66"/>
      <c r="C616" s="67"/>
      <c r="D616"/>
      <c r="E616" s="68"/>
    </row>
    <row r="617" spans="2:5" x14ac:dyDescent="0.25">
      <c r="B617" s="66"/>
      <c r="C617" s="67"/>
      <c r="D617"/>
      <c r="E617" s="68"/>
    </row>
    <row r="618" spans="2:5" x14ac:dyDescent="0.25">
      <c r="B618" s="66"/>
      <c r="C618" s="67"/>
      <c r="D618"/>
      <c r="E618" s="68"/>
    </row>
    <row r="619" spans="2:5" x14ac:dyDescent="0.25">
      <c r="B619" s="66"/>
      <c r="C619" s="67"/>
      <c r="D619"/>
      <c r="E619" s="68"/>
    </row>
    <row r="620" spans="2:5" x14ac:dyDescent="0.25">
      <c r="B620" s="66"/>
      <c r="C620" s="67"/>
      <c r="D620"/>
      <c r="E620" s="68"/>
    </row>
    <row r="621" spans="2:5" x14ac:dyDescent="0.25">
      <c r="B621" s="66"/>
      <c r="C621" s="67"/>
      <c r="D621"/>
      <c r="E621" s="68"/>
    </row>
    <row r="622" spans="2:5" x14ac:dyDescent="0.25">
      <c r="B622" s="66"/>
      <c r="C622" s="67"/>
      <c r="D622"/>
      <c r="E622" s="68"/>
    </row>
    <row r="623" spans="2:5" x14ac:dyDescent="0.25">
      <c r="B623" s="66"/>
      <c r="C623" s="67"/>
      <c r="D623"/>
      <c r="E623" s="68"/>
    </row>
    <row r="624" spans="2:5" x14ac:dyDescent="0.25">
      <c r="B624" s="66"/>
      <c r="C624" s="67"/>
      <c r="D624"/>
      <c r="E624" s="68"/>
    </row>
    <row r="625" spans="2:5" x14ac:dyDescent="0.25">
      <c r="B625" s="66"/>
      <c r="C625" s="67"/>
      <c r="D625"/>
      <c r="E625" s="68"/>
    </row>
    <row r="626" spans="2:5" x14ac:dyDescent="0.25">
      <c r="B626" s="66"/>
      <c r="C626" s="67"/>
      <c r="D626"/>
      <c r="E626" s="68"/>
    </row>
    <row r="627" spans="2:5" x14ac:dyDescent="0.25">
      <c r="B627" s="66"/>
      <c r="C627" s="67"/>
      <c r="D627"/>
      <c r="E627" s="68"/>
    </row>
    <row r="628" spans="2:5" x14ac:dyDescent="0.25">
      <c r="B628" s="66"/>
      <c r="C628" s="67"/>
      <c r="D628"/>
      <c r="E628" s="68"/>
    </row>
    <row r="629" spans="2:5" x14ac:dyDescent="0.25">
      <c r="B629" s="66"/>
      <c r="C629" s="67"/>
      <c r="D629"/>
      <c r="E629" s="68"/>
    </row>
    <row r="630" spans="2:5" x14ac:dyDescent="0.25">
      <c r="B630" s="66"/>
      <c r="C630" s="67"/>
      <c r="D630"/>
      <c r="E630" s="68"/>
    </row>
    <row r="631" spans="2:5" x14ac:dyDescent="0.25">
      <c r="B631" s="66"/>
      <c r="C631" s="67"/>
      <c r="D631"/>
      <c r="E631" s="68"/>
    </row>
    <row r="632" spans="2:5" x14ac:dyDescent="0.25">
      <c r="B632" s="66"/>
      <c r="C632" s="67"/>
      <c r="D632"/>
      <c r="E632" s="68"/>
    </row>
    <row r="633" spans="2:5" x14ac:dyDescent="0.25">
      <c r="B633" s="66"/>
      <c r="C633" s="67"/>
      <c r="D633"/>
      <c r="E633" s="68"/>
    </row>
    <row r="634" spans="2:5" x14ac:dyDescent="0.25">
      <c r="B634" s="66"/>
      <c r="C634" s="67"/>
      <c r="D634"/>
      <c r="E634" s="68"/>
    </row>
    <row r="635" spans="2:5" x14ac:dyDescent="0.25">
      <c r="B635" s="66"/>
      <c r="C635" s="67"/>
      <c r="D635"/>
      <c r="E635" s="68"/>
    </row>
    <row r="636" spans="2:5" x14ac:dyDescent="0.25">
      <c r="B636" s="66"/>
      <c r="C636" s="67"/>
      <c r="D636"/>
      <c r="E636" s="68"/>
    </row>
    <row r="637" spans="2:5" x14ac:dyDescent="0.25">
      <c r="B637" s="66"/>
      <c r="C637" s="67"/>
      <c r="D637"/>
      <c r="E637" s="68"/>
    </row>
    <row r="638" spans="2:5" x14ac:dyDescent="0.25">
      <c r="B638" s="66"/>
      <c r="C638" s="67"/>
      <c r="D638"/>
      <c r="E638" s="68"/>
    </row>
    <row r="639" spans="2:5" x14ac:dyDescent="0.25">
      <c r="B639" s="66"/>
      <c r="C639" s="67"/>
      <c r="D639"/>
      <c r="E639" s="68"/>
    </row>
    <row r="640" spans="2:5" x14ac:dyDescent="0.25">
      <c r="B640" s="66"/>
      <c r="C640" s="67"/>
      <c r="D640"/>
      <c r="E640" s="68"/>
    </row>
    <row r="641" spans="2:5" x14ac:dyDescent="0.25">
      <c r="B641" s="66"/>
      <c r="C641" s="67"/>
      <c r="D641"/>
      <c r="E641" s="68"/>
    </row>
    <row r="642" spans="2:5" x14ac:dyDescent="0.25">
      <c r="B642" s="66"/>
      <c r="C642" s="67"/>
      <c r="D642"/>
      <c r="E642" s="68"/>
    </row>
    <row r="643" spans="2:5" x14ac:dyDescent="0.25">
      <c r="B643" s="66"/>
      <c r="C643" s="67"/>
      <c r="D643"/>
      <c r="E643" s="68"/>
    </row>
    <row r="644" spans="2:5" x14ac:dyDescent="0.25">
      <c r="B644" s="66"/>
      <c r="C644" s="67"/>
      <c r="D644"/>
      <c r="E644" s="68"/>
    </row>
    <row r="645" spans="2:5" x14ac:dyDescent="0.25">
      <c r="B645" s="66"/>
      <c r="C645" s="67"/>
      <c r="D645"/>
      <c r="E645" s="68"/>
    </row>
    <row r="646" spans="2:5" x14ac:dyDescent="0.25">
      <c r="B646" s="66"/>
      <c r="C646" s="67"/>
      <c r="D646"/>
      <c r="E646" s="68"/>
    </row>
    <row r="647" spans="2:5" x14ac:dyDescent="0.25">
      <c r="B647" s="66"/>
      <c r="C647" s="67"/>
      <c r="D647"/>
      <c r="E647" s="68"/>
    </row>
    <row r="648" spans="2:5" x14ac:dyDescent="0.25">
      <c r="B648" s="66"/>
      <c r="C648" s="67"/>
      <c r="D648"/>
      <c r="E648" s="68"/>
    </row>
    <row r="649" spans="2:5" x14ac:dyDescent="0.25">
      <c r="B649" s="66"/>
      <c r="C649" s="67"/>
      <c r="D649"/>
      <c r="E649" s="68"/>
    </row>
    <row r="650" spans="2:5" x14ac:dyDescent="0.25">
      <c r="B650" s="66"/>
      <c r="C650" s="67"/>
      <c r="D650"/>
      <c r="E650" s="68"/>
    </row>
    <row r="651" spans="2:5" x14ac:dyDescent="0.25">
      <c r="B651" s="66"/>
      <c r="C651" s="67"/>
      <c r="D651"/>
      <c r="E651" s="68"/>
    </row>
    <row r="652" spans="2:5" x14ac:dyDescent="0.25">
      <c r="B652" s="66"/>
      <c r="C652" s="67"/>
      <c r="D652"/>
      <c r="E652" s="68"/>
    </row>
    <row r="653" spans="2:5" x14ac:dyDescent="0.25">
      <c r="B653" s="66"/>
      <c r="C653" s="67"/>
      <c r="D653"/>
      <c r="E653" s="68"/>
    </row>
    <row r="654" spans="2:5" x14ac:dyDescent="0.25">
      <c r="B654" s="66"/>
      <c r="C654" s="67"/>
      <c r="D654"/>
      <c r="E654" s="68"/>
    </row>
    <row r="655" spans="2:5" x14ac:dyDescent="0.25">
      <c r="B655" s="66"/>
      <c r="C655" s="67"/>
      <c r="D655"/>
      <c r="E655" s="68"/>
    </row>
    <row r="656" spans="2:5" x14ac:dyDescent="0.25">
      <c r="B656" s="66"/>
      <c r="C656" s="67"/>
      <c r="D656"/>
      <c r="E656" s="68"/>
    </row>
    <row r="657" spans="2:5" x14ac:dyDescent="0.25">
      <c r="B657" s="66"/>
      <c r="C657" s="67"/>
      <c r="D657"/>
      <c r="E657" s="68"/>
    </row>
    <row r="658" spans="2:5" x14ac:dyDescent="0.25">
      <c r="B658" s="66"/>
      <c r="C658" s="67"/>
      <c r="D658"/>
      <c r="E658" s="68"/>
    </row>
    <row r="659" spans="2:5" x14ac:dyDescent="0.25">
      <c r="B659" s="66"/>
      <c r="C659" s="67"/>
      <c r="D659"/>
      <c r="E659" s="68"/>
    </row>
    <row r="660" spans="2:5" x14ac:dyDescent="0.25">
      <c r="B660" s="66"/>
      <c r="C660" s="67"/>
      <c r="D660"/>
      <c r="E660" s="68"/>
    </row>
    <row r="661" spans="2:5" x14ac:dyDescent="0.25">
      <c r="B661" s="66"/>
      <c r="C661" s="67"/>
      <c r="D661"/>
      <c r="E661" s="68"/>
    </row>
    <row r="662" spans="2:5" x14ac:dyDescent="0.25">
      <c r="B662" s="66"/>
      <c r="C662" s="67"/>
      <c r="D662"/>
      <c r="E662" s="68"/>
    </row>
    <row r="663" spans="2:5" x14ac:dyDescent="0.25">
      <c r="B663" s="66"/>
      <c r="C663" s="67"/>
      <c r="D663"/>
      <c r="E663" s="68"/>
    </row>
    <row r="664" spans="2:5" x14ac:dyDescent="0.25">
      <c r="B664" s="66"/>
      <c r="C664" s="67"/>
      <c r="D664"/>
      <c r="E664" s="68"/>
    </row>
    <row r="665" spans="2:5" x14ac:dyDescent="0.25">
      <c r="B665" s="66"/>
      <c r="C665" s="67"/>
      <c r="D665"/>
      <c r="E665" s="68"/>
    </row>
    <row r="666" spans="2:5" x14ac:dyDescent="0.25">
      <c r="B666" s="66"/>
      <c r="C666" s="67"/>
      <c r="D666"/>
      <c r="E666" s="68"/>
    </row>
    <row r="667" spans="2:5" x14ac:dyDescent="0.25">
      <c r="B667" s="66"/>
      <c r="C667" s="67"/>
      <c r="D667"/>
      <c r="E667" s="68"/>
    </row>
    <row r="668" spans="2:5" x14ac:dyDescent="0.25">
      <c r="B668" s="66"/>
      <c r="C668" s="67"/>
      <c r="D668"/>
      <c r="E668" s="68"/>
    </row>
    <row r="669" spans="2:5" x14ac:dyDescent="0.25">
      <c r="B669" s="66"/>
      <c r="C669" s="67"/>
      <c r="D669"/>
      <c r="E669" s="68"/>
    </row>
    <row r="670" spans="2:5" x14ac:dyDescent="0.25">
      <c r="B670" s="66"/>
      <c r="C670" s="67"/>
      <c r="D670"/>
      <c r="E670" s="68"/>
    </row>
    <row r="671" spans="2:5" x14ac:dyDescent="0.25">
      <c r="B671" s="66"/>
      <c r="C671" s="67"/>
      <c r="D671"/>
      <c r="E671" s="68"/>
    </row>
    <row r="672" spans="2:5" x14ac:dyDescent="0.25">
      <c r="B672" s="66"/>
      <c r="C672" s="67"/>
      <c r="D672"/>
      <c r="E672" s="68"/>
    </row>
    <row r="673" spans="2:5" x14ac:dyDescent="0.25">
      <c r="B673" s="66"/>
      <c r="C673" s="67"/>
      <c r="D673"/>
      <c r="E673" s="68"/>
    </row>
    <row r="674" spans="2:5" x14ac:dyDescent="0.25">
      <c r="B674" s="66"/>
      <c r="C674" s="67"/>
      <c r="D674"/>
      <c r="E674" s="68"/>
    </row>
    <row r="675" spans="2:5" x14ac:dyDescent="0.25">
      <c r="B675" s="66"/>
      <c r="C675" s="67"/>
      <c r="D675"/>
      <c r="E675" s="68"/>
    </row>
    <row r="676" spans="2:5" x14ac:dyDescent="0.25">
      <c r="B676" s="66"/>
      <c r="C676" s="67"/>
      <c r="D676"/>
      <c r="E676" s="68"/>
    </row>
    <row r="677" spans="2:5" x14ac:dyDescent="0.25">
      <c r="B677" s="66"/>
      <c r="C677" s="67"/>
      <c r="D677"/>
      <c r="E677" s="68"/>
    </row>
    <row r="678" spans="2:5" x14ac:dyDescent="0.25">
      <c r="B678" s="66"/>
      <c r="C678" s="67"/>
      <c r="D678"/>
      <c r="E678" s="68"/>
    </row>
    <row r="679" spans="2:5" x14ac:dyDescent="0.25">
      <c r="B679" s="66"/>
      <c r="C679" s="67"/>
      <c r="D679"/>
      <c r="E679" s="68"/>
    </row>
    <row r="680" spans="2:5" x14ac:dyDescent="0.25">
      <c r="B680" s="66"/>
      <c r="C680" s="67"/>
      <c r="D680"/>
      <c r="E680" s="68"/>
    </row>
    <row r="681" spans="2:5" x14ac:dyDescent="0.25">
      <c r="B681" s="66"/>
      <c r="C681" s="67"/>
      <c r="D681"/>
      <c r="E681" s="68"/>
    </row>
    <row r="682" spans="2:5" x14ac:dyDescent="0.25">
      <c r="B682" s="66"/>
      <c r="C682" s="67"/>
      <c r="D682"/>
      <c r="E682" s="68"/>
    </row>
    <row r="683" spans="2:5" x14ac:dyDescent="0.25">
      <c r="B683" s="66"/>
      <c r="C683" s="67"/>
      <c r="D683"/>
      <c r="E683" s="68"/>
    </row>
    <row r="684" spans="2:5" x14ac:dyDescent="0.25">
      <c r="B684" s="66"/>
      <c r="C684" s="67"/>
      <c r="D684"/>
      <c r="E684" s="68"/>
    </row>
    <row r="685" spans="2:5" x14ac:dyDescent="0.25">
      <c r="B685" s="66"/>
      <c r="C685" s="67"/>
      <c r="D685"/>
      <c r="E685" s="68"/>
    </row>
    <row r="686" spans="2:5" x14ac:dyDescent="0.25">
      <c r="B686" s="66"/>
      <c r="C686" s="67"/>
      <c r="D686"/>
      <c r="E686" s="68"/>
    </row>
    <row r="687" spans="2:5" x14ac:dyDescent="0.25">
      <c r="B687" s="66"/>
      <c r="C687" s="67"/>
      <c r="D687"/>
      <c r="E687" s="68"/>
    </row>
    <row r="688" spans="2:5" x14ac:dyDescent="0.25">
      <c r="B688" s="66"/>
      <c r="C688" s="67"/>
      <c r="D688"/>
      <c r="E688" s="68"/>
    </row>
    <row r="689" spans="2:5" x14ac:dyDescent="0.25">
      <c r="B689" s="66"/>
      <c r="C689" s="67"/>
      <c r="D689"/>
      <c r="E689" s="68"/>
    </row>
    <row r="690" spans="2:5" x14ac:dyDescent="0.25">
      <c r="B690" s="66"/>
      <c r="C690" s="67"/>
      <c r="D690"/>
      <c r="E690" s="68"/>
    </row>
    <row r="691" spans="2:5" x14ac:dyDescent="0.25">
      <c r="B691" s="66"/>
      <c r="C691" s="67"/>
      <c r="D691"/>
      <c r="E691" s="68"/>
    </row>
    <row r="692" spans="2:5" x14ac:dyDescent="0.25">
      <c r="B692" s="66"/>
      <c r="C692" s="67"/>
      <c r="D692"/>
      <c r="E692" s="68"/>
    </row>
    <row r="693" spans="2:5" x14ac:dyDescent="0.25">
      <c r="B693" s="66"/>
      <c r="C693" s="67"/>
      <c r="D693"/>
      <c r="E693" s="68"/>
    </row>
    <row r="694" spans="2:5" x14ac:dyDescent="0.25">
      <c r="B694" s="66"/>
      <c r="C694" s="67"/>
      <c r="D694"/>
      <c r="E694" s="68"/>
    </row>
    <row r="695" spans="2:5" x14ac:dyDescent="0.25">
      <c r="B695" s="66"/>
      <c r="C695" s="67"/>
      <c r="D695"/>
      <c r="E695" s="68"/>
    </row>
    <row r="696" spans="2:5" x14ac:dyDescent="0.25">
      <c r="B696" s="66"/>
      <c r="C696" s="67"/>
      <c r="D696"/>
      <c r="E696" s="68"/>
    </row>
    <row r="697" spans="2:5" x14ac:dyDescent="0.25">
      <c r="B697" s="66"/>
      <c r="C697" s="67"/>
      <c r="D697"/>
      <c r="E697" s="68"/>
    </row>
    <row r="698" spans="2:5" x14ac:dyDescent="0.25">
      <c r="B698" s="66"/>
      <c r="C698" s="67"/>
      <c r="D698"/>
      <c r="E698" s="68"/>
    </row>
    <row r="699" spans="2:5" x14ac:dyDescent="0.25">
      <c r="B699" s="66"/>
      <c r="C699" s="67"/>
      <c r="D699"/>
      <c r="E699" s="68"/>
    </row>
    <row r="700" spans="2:5" x14ac:dyDescent="0.25">
      <c r="B700" s="66"/>
      <c r="C700" s="67"/>
      <c r="D700"/>
      <c r="E700" s="68"/>
    </row>
    <row r="701" spans="2:5" x14ac:dyDescent="0.25">
      <c r="B701" s="66"/>
      <c r="C701" s="67"/>
      <c r="D701"/>
      <c r="E701" s="68"/>
    </row>
    <row r="702" spans="2:5" x14ac:dyDescent="0.25">
      <c r="B702" s="66"/>
      <c r="C702" s="67"/>
      <c r="D702"/>
      <c r="E702" s="68"/>
    </row>
    <row r="703" spans="2:5" x14ac:dyDescent="0.25">
      <c r="B703" s="66"/>
      <c r="C703" s="67"/>
      <c r="D703"/>
      <c r="E703" s="68"/>
    </row>
    <row r="704" spans="2:5" x14ac:dyDescent="0.25">
      <c r="B704" s="66"/>
      <c r="C704" s="67"/>
      <c r="D704"/>
      <c r="E704" s="68"/>
    </row>
    <row r="705" spans="2:5" x14ac:dyDescent="0.25">
      <c r="B705" s="66"/>
      <c r="C705" s="67"/>
      <c r="D705"/>
      <c r="E705" s="68"/>
    </row>
    <row r="706" spans="2:5" x14ac:dyDescent="0.25">
      <c r="B706" s="66"/>
      <c r="C706" s="67"/>
      <c r="D706"/>
      <c r="E706" s="68"/>
    </row>
    <row r="707" spans="2:5" x14ac:dyDescent="0.25">
      <c r="B707" s="66"/>
      <c r="C707" s="67"/>
      <c r="D707"/>
      <c r="E707" s="68"/>
    </row>
    <row r="708" spans="2:5" x14ac:dyDescent="0.25">
      <c r="B708" s="66"/>
      <c r="C708" s="67"/>
      <c r="D708"/>
      <c r="E708" s="68"/>
    </row>
    <row r="709" spans="2:5" x14ac:dyDescent="0.25">
      <c r="B709" s="66"/>
      <c r="C709" s="67"/>
      <c r="D709"/>
      <c r="E709" s="68"/>
    </row>
    <row r="710" spans="2:5" x14ac:dyDescent="0.25">
      <c r="B710" s="66"/>
      <c r="C710" s="67"/>
      <c r="D710"/>
      <c r="E710" s="68"/>
    </row>
    <row r="711" spans="2:5" x14ac:dyDescent="0.25">
      <c r="B711" s="66"/>
      <c r="C711" s="67"/>
      <c r="D711"/>
      <c r="E711" s="68"/>
    </row>
    <row r="712" spans="2:5" x14ac:dyDescent="0.25">
      <c r="B712" s="66"/>
      <c r="C712" s="67"/>
      <c r="D712"/>
      <c r="E712" s="68"/>
    </row>
    <row r="713" spans="2:5" x14ac:dyDescent="0.25">
      <c r="B713" s="66"/>
      <c r="C713" s="67"/>
      <c r="D713"/>
      <c r="E713" s="68"/>
    </row>
    <row r="714" spans="2:5" x14ac:dyDescent="0.25">
      <c r="B714" s="66"/>
      <c r="C714" s="67"/>
      <c r="D714"/>
      <c r="E714" s="68"/>
    </row>
    <row r="715" spans="2:5" x14ac:dyDescent="0.25">
      <c r="B715" s="66"/>
      <c r="C715" s="67"/>
      <c r="D715"/>
      <c r="E715" s="68"/>
    </row>
    <row r="716" spans="2:5" x14ac:dyDescent="0.25">
      <c r="B716" s="66"/>
      <c r="C716" s="67"/>
      <c r="D716"/>
      <c r="E716" s="68"/>
    </row>
    <row r="717" spans="2:5" x14ac:dyDescent="0.25">
      <c r="B717" s="66"/>
      <c r="C717" s="67"/>
      <c r="D717"/>
      <c r="E717" s="68"/>
    </row>
    <row r="718" spans="2:5" x14ac:dyDescent="0.25">
      <c r="B718" s="66"/>
      <c r="C718" s="67"/>
      <c r="D718"/>
      <c r="E718" s="68"/>
    </row>
    <row r="719" spans="2:5" x14ac:dyDescent="0.25">
      <c r="B719" s="66"/>
      <c r="C719" s="67"/>
      <c r="D719"/>
      <c r="E719" s="68"/>
    </row>
    <row r="720" spans="2:5" x14ac:dyDescent="0.25">
      <c r="B720" s="66"/>
      <c r="C720" s="67"/>
      <c r="D720"/>
      <c r="E720" s="68"/>
    </row>
    <row r="721" spans="2:5" x14ac:dyDescent="0.25">
      <c r="B721" s="66"/>
      <c r="C721" s="67"/>
      <c r="D721"/>
      <c r="E721" s="68"/>
    </row>
    <row r="722" spans="2:5" x14ac:dyDescent="0.25">
      <c r="B722" s="66"/>
      <c r="C722" s="67"/>
      <c r="D722"/>
      <c r="E722" s="68"/>
    </row>
    <row r="723" spans="2:5" x14ac:dyDescent="0.25">
      <c r="B723" s="66"/>
      <c r="C723" s="67"/>
      <c r="D723"/>
      <c r="E723" s="68"/>
    </row>
    <row r="724" spans="2:5" x14ac:dyDescent="0.25">
      <c r="B724" s="66"/>
      <c r="C724" s="67"/>
      <c r="D724"/>
      <c r="E724" s="68"/>
    </row>
    <row r="725" spans="2:5" x14ac:dyDescent="0.25">
      <c r="B725" s="66"/>
      <c r="C725" s="67"/>
      <c r="D725"/>
      <c r="E725" s="68"/>
    </row>
    <row r="726" spans="2:5" x14ac:dyDescent="0.25">
      <c r="B726" s="66"/>
      <c r="C726" s="67"/>
      <c r="D726"/>
      <c r="E726" s="68"/>
    </row>
    <row r="727" spans="2:5" x14ac:dyDescent="0.25">
      <c r="B727" s="66"/>
      <c r="C727" s="67"/>
      <c r="D727"/>
      <c r="E727" s="68"/>
    </row>
    <row r="728" spans="2:5" x14ac:dyDescent="0.25">
      <c r="B728" s="66"/>
      <c r="C728" s="67"/>
      <c r="D728"/>
      <c r="E728" s="68"/>
    </row>
    <row r="729" spans="2:5" x14ac:dyDescent="0.25">
      <c r="B729" s="66"/>
      <c r="C729" s="67"/>
      <c r="D729"/>
      <c r="E729" s="68"/>
    </row>
    <row r="730" spans="2:5" x14ac:dyDescent="0.25">
      <c r="B730" s="66"/>
      <c r="C730" s="67"/>
      <c r="D730"/>
      <c r="E730" s="68"/>
    </row>
    <row r="731" spans="2:5" x14ac:dyDescent="0.25">
      <c r="B731" s="66"/>
      <c r="C731" s="67"/>
      <c r="D731"/>
      <c r="E731" s="68"/>
    </row>
    <row r="732" spans="2:5" x14ac:dyDescent="0.25">
      <c r="B732" s="66"/>
      <c r="C732" s="67"/>
      <c r="D732"/>
      <c r="E732" s="68"/>
    </row>
    <row r="733" spans="2:5" x14ac:dyDescent="0.25">
      <c r="B733" s="66"/>
      <c r="C733" s="67"/>
      <c r="D733"/>
      <c r="E733" s="68"/>
    </row>
    <row r="734" spans="2:5" x14ac:dyDescent="0.25">
      <c r="B734" s="66"/>
      <c r="C734" s="67"/>
      <c r="D734"/>
      <c r="E734" s="68"/>
    </row>
    <row r="735" spans="2:5" x14ac:dyDescent="0.25">
      <c r="B735" s="66"/>
      <c r="C735" s="67"/>
      <c r="D735"/>
      <c r="E735" s="68"/>
    </row>
    <row r="736" spans="2:5" x14ac:dyDescent="0.25">
      <c r="B736" s="66"/>
      <c r="C736" s="67"/>
      <c r="D736"/>
      <c r="E736" s="68"/>
    </row>
    <row r="737" spans="2:5" x14ac:dyDescent="0.25">
      <c r="B737" s="66"/>
      <c r="C737" s="67"/>
      <c r="D737"/>
      <c r="E737" s="68"/>
    </row>
    <row r="738" spans="2:5" x14ac:dyDescent="0.25">
      <c r="B738" s="66"/>
      <c r="C738" s="67"/>
      <c r="D738"/>
      <c r="E738" s="68"/>
    </row>
    <row r="739" spans="2:5" x14ac:dyDescent="0.25">
      <c r="B739" s="66"/>
      <c r="C739" s="67"/>
      <c r="D739"/>
      <c r="E739" s="68"/>
    </row>
    <row r="740" spans="2:5" x14ac:dyDescent="0.25">
      <c r="B740" s="66"/>
      <c r="C740" s="67"/>
      <c r="D740"/>
      <c r="E740" s="68"/>
    </row>
    <row r="741" spans="2:5" x14ac:dyDescent="0.25">
      <c r="B741" s="66"/>
      <c r="C741" s="67"/>
      <c r="D741"/>
      <c r="E741" s="68"/>
    </row>
    <row r="742" spans="2:5" x14ac:dyDescent="0.25">
      <c r="B742" s="66"/>
      <c r="C742" s="67"/>
      <c r="D742"/>
      <c r="E742" s="68"/>
    </row>
    <row r="743" spans="2:5" x14ac:dyDescent="0.25">
      <c r="B743" s="66"/>
      <c r="C743" s="67"/>
      <c r="D743"/>
      <c r="E743" s="68"/>
    </row>
    <row r="744" spans="2:5" x14ac:dyDescent="0.25">
      <c r="B744" s="66"/>
      <c r="C744" s="67"/>
      <c r="D744"/>
      <c r="E744" s="68"/>
    </row>
    <row r="745" spans="2:5" x14ac:dyDescent="0.25">
      <c r="B745" s="66"/>
      <c r="C745" s="67"/>
      <c r="D745"/>
      <c r="E745" s="68"/>
    </row>
    <row r="746" spans="2:5" x14ac:dyDescent="0.25">
      <c r="B746" s="66"/>
      <c r="C746" s="67"/>
      <c r="D746"/>
      <c r="E746" s="68"/>
    </row>
    <row r="747" spans="2:5" x14ac:dyDescent="0.25">
      <c r="B747" s="66"/>
      <c r="C747" s="67"/>
      <c r="D747"/>
      <c r="E747" s="68"/>
    </row>
    <row r="748" spans="2:5" x14ac:dyDescent="0.25">
      <c r="B748" s="66"/>
      <c r="C748" s="67"/>
      <c r="D748"/>
      <c r="E748" s="68"/>
    </row>
    <row r="749" spans="2:5" x14ac:dyDescent="0.25">
      <c r="B749" s="66"/>
      <c r="C749" s="67"/>
      <c r="D749"/>
      <c r="E749" s="68"/>
    </row>
    <row r="750" spans="2:5" x14ac:dyDescent="0.25">
      <c r="B750" s="66"/>
      <c r="C750" s="67"/>
      <c r="D750"/>
      <c r="E750" s="68"/>
    </row>
    <row r="751" spans="2:5" x14ac:dyDescent="0.25">
      <c r="B751" s="66"/>
      <c r="C751" s="67"/>
      <c r="D751"/>
      <c r="E751" s="68"/>
    </row>
    <row r="752" spans="2:5" x14ac:dyDescent="0.25">
      <c r="B752" s="66"/>
      <c r="C752" s="67"/>
      <c r="D752"/>
      <c r="E752" s="68"/>
    </row>
    <row r="753" spans="2:5" x14ac:dyDescent="0.25">
      <c r="B753" s="66"/>
      <c r="C753" s="67"/>
      <c r="D753"/>
      <c r="E753" s="68"/>
    </row>
    <row r="754" spans="2:5" x14ac:dyDescent="0.25">
      <c r="B754" s="66"/>
      <c r="C754" s="67"/>
      <c r="D754"/>
      <c r="E754" s="68"/>
    </row>
    <row r="755" spans="2:5" x14ac:dyDescent="0.25">
      <c r="B755" s="66"/>
      <c r="C755" s="67"/>
      <c r="D755"/>
      <c r="E755" s="68"/>
    </row>
    <row r="756" spans="2:5" x14ac:dyDescent="0.25">
      <c r="B756" s="66"/>
      <c r="C756" s="67"/>
      <c r="D756"/>
      <c r="E756" s="68"/>
    </row>
    <row r="757" spans="2:5" x14ac:dyDescent="0.25">
      <c r="B757" s="66"/>
      <c r="C757" s="67"/>
      <c r="D757"/>
      <c r="E757" s="68"/>
    </row>
    <row r="758" spans="2:5" x14ac:dyDescent="0.25">
      <c r="B758" s="66"/>
      <c r="C758" s="67"/>
      <c r="D758"/>
      <c r="E758" s="68"/>
    </row>
    <row r="759" spans="2:5" x14ac:dyDescent="0.25">
      <c r="B759" s="66"/>
      <c r="C759" s="67"/>
      <c r="D759"/>
      <c r="E759" s="68"/>
    </row>
    <row r="760" spans="2:5" x14ac:dyDescent="0.25">
      <c r="B760" s="66"/>
      <c r="C760" s="67"/>
      <c r="D760"/>
      <c r="E760" s="68"/>
    </row>
    <row r="761" spans="2:5" x14ac:dyDescent="0.25">
      <c r="B761" s="66"/>
      <c r="C761" s="67"/>
      <c r="D761"/>
      <c r="E761" s="68"/>
    </row>
    <row r="762" spans="2:5" x14ac:dyDescent="0.25">
      <c r="B762" s="66"/>
      <c r="C762" s="67"/>
      <c r="D762"/>
      <c r="E762" s="68"/>
    </row>
    <row r="763" spans="2:5" x14ac:dyDescent="0.25">
      <c r="B763" s="66"/>
      <c r="C763" s="67"/>
      <c r="D763"/>
      <c r="E763" s="68"/>
    </row>
    <row r="764" spans="2:5" x14ac:dyDescent="0.25">
      <c r="B764" s="66"/>
      <c r="C764" s="67"/>
      <c r="D764"/>
      <c r="E764" s="68"/>
    </row>
    <row r="765" spans="2:5" x14ac:dyDescent="0.25">
      <c r="B765" s="66"/>
      <c r="C765" s="67"/>
      <c r="D765"/>
      <c r="E765" s="68"/>
    </row>
    <row r="766" spans="2:5" x14ac:dyDescent="0.25">
      <c r="B766" s="66"/>
      <c r="C766" s="67"/>
      <c r="D766"/>
      <c r="E766" s="68"/>
    </row>
    <row r="767" spans="2:5" x14ac:dyDescent="0.25">
      <c r="B767" s="66"/>
      <c r="C767" s="67"/>
      <c r="D767"/>
      <c r="E767" s="68"/>
    </row>
    <row r="768" spans="2:5" x14ac:dyDescent="0.25">
      <c r="B768" s="66"/>
      <c r="C768" s="67"/>
      <c r="D768"/>
      <c r="E768" s="68"/>
    </row>
    <row r="769" spans="2:5" x14ac:dyDescent="0.25">
      <c r="B769" s="66"/>
      <c r="C769" s="67"/>
      <c r="D769"/>
      <c r="E769" s="68"/>
    </row>
    <row r="770" spans="2:5" x14ac:dyDescent="0.25">
      <c r="B770" s="66"/>
      <c r="C770" s="67"/>
      <c r="D770"/>
      <c r="E770" s="68"/>
    </row>
    <row r="771" spans="2:5" x14ac:dyDescent="0.25">
      <c r="B771" s="66"/>
      <c r="C771" s="67"/>
      <c r="D771"/>
      <c r="E771" s="68"/>
    </row>
    <row r="772" spans="2:5" x14ac:dyDescent="0.25">
      <c r="B772" s="66"/>
      <c r="C772" s="67"/>
      <c r="D772"/>
      <c r="E772" s="68"/>
    </row>
    <row r="773" spans="2:5" x14ac:dyDescent="0.25">
      <c r="B773" s="66"/>
      <c r="C773" s="67"/>
      <c r="D773"/>
      <c r="E773" s="68"/>
    </row>
    <row r="774" spans="2:5" x14ac:dyDescent="0.25">
      <c r="B774" s="66"/>
      <c r="C774" s="67"/>
      <c r="D774"/>
      <c r="E774" s="68"/>
    </row>
    <row r="775" spans="2:5" x14ac:dyDescent="0.25">
      <c r="B775" s="66"/>
      <c r="C775" s="67"/>
      <c r="D775"/>
      <c r="E775" s="68"/>
    </row>
    <row r="776" spans="2:5" x14ac:dyDescent="0.25">
      <c r="B776" s="66"/>
      <c r="C776" s="67"/>
      <c r="D776"/>
      <c r="E776" s="68"/>
    </row>
    <row r="777" spans="2:5" x14ac:dyDescent="0.25">
      <c r="B777" s="66"/>
      <c r="C777" s="67"/>
      <c r="D777"/>
      <c r="E777" s="68"/>
    </row>
  </sheetData>
  <mergeCells count="4">
    <mergeCell ref="C37:D37"/>
    <mergeCell ref="C73:D73"/>
    <mergeCell ref="C100:D100"/>
    <mergeCell ref="C174:D174"/>
  </mergeCells>
  <pageMargins left="0.70866141732283472" right="0.70866141732283472" top="0.74803149606299213" bottom="0.74803149606299213" header="0.31496062992125984" footer="0.31496062992125984"/>
  <pageSetup scale="58" orientation="portrait" r:id="rId1"/>
  <headerFooter>
    <oddHeader>&amp;L&amp;8Proposed Extension/ Rehabilitation
 of Regional Control Center&amp;C&amp;8for Transmission Company of Nigeria/TCN World 
Bank Project Management Unit&amp;R&amp;8At  Benin, Edo State</oddHeader>
    <oddFooter>&amp;L&amp;8General Instructions to Bidders&amp;C&amp;8November, 2020&amp;R&amp;8Page 1/&amp;P</oddFooter>
  </headerFooter>
  <rowBreaks count="9" manualBreakCount="9">
    <brk id="37" max="4" man="1"/>
    <brk id="73" max="4" man="1"/>
    <brk id="100" max="4" man="1"/>
    <brk id="138" max="4" man="1"/>
    <brk id="174" max="4" man="1"/>
    <brk id="203" max="4" man="1"/>
    <brk id="242" max="4" man="1"/>
    <brk id="283" max="4" man="1"/>
    <brk id="322"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8"/>
  <sheetViews>
    <sheetView view="pageBreakPreview" topLeftCell="B140" zoomScale="112" zoomScaleNormal="100" zoomScaleSheetLayoutView="100" workbookViewId="0">
      <selection activeCell="E139" sqref="E139"/>
    </sheetView>
  </sheetViews>
  <sheetFormatPr defaultColWidth="14.44140625" defaultRowHeight="13.2" x14ac:dyDescent="0.25"/>
  <cols>
    <col min="1" max="1" width="5.5546875" style="91" customWidth="1"/>
    <col min="2" max="2" width="51" style="124" customWidth="1"/>
    <col min="3" max="3" width="5.6640625" style="140" customWidth="1"/>
    <col min="4" max="4" width="13.109375" style="91" customWidth="1"/>
    <col min="5" max="5" width="15.5546875" style="141" customWidth="1"/>
    <col min="6" max="6" width="24" style="91" customWidth="1"/>
    <col min="7" max="7" width="9.109375" style="91" customWidth="1"/>
    <col min="8" max="11" width="8" style="91" customWidth="1"/>
    <col min="12" max="16384" width="14.44140625" style="91"/>
  </cols>
  <sheetData>
    <row r="1" spans="1:11" ht="13.5" customHeight="1" thickBot="1" x14ac:dyDescent="0.3">
      <c r="A1" s="73" t="s">
        <v>0</v>
      </c>
      <c r="B1" s="74" t="s">
        <v>1</v>
      </c>
      <c r="C1" s="75"/>
      <c r="D1" s="76"/>
      <c r="E1" s="77" t="s">
        <v>172</v>
      </c>
      <c r="F1" s="90"/>
      <c r="G1" s="90"/>
      <c r="H1" s="90"/>
      <c r="I1" s="90"/>
      <c r="J1" s="90"/>
      <c r="K1" s="90"/>
    </row>
    <row r="2" spans="1:11" ht="15.75" customHeight="1" thickTop="1" x14ac:dyDescent="0.25">
      <c r="A2" s="78"/>
      <c r="B2" s="92"/>
      <c r="C2" s="93"/>
      <c r="D2" s="94"/>
      <c r="E2" s="95"/>
    </row>
    <row r="3" spans="1:11" ht="12.75" customHeight="1" x14ac:dyDescent="0.25">
      <c r="A3" s="96"/>
      <c r="B3" s="79" t="s">
        <v>173</v>
      </c>
      <c r="C3" s="97"/>
      <c r="D3" s="98"/>
      <c r="E3" s="99"/>
      <c r="F3" s="100"/>
      <c r="G3" s="101"/>
      <c r="H3" s="101"/>
      <c r="I3" s="101"/>
      <c r="J3" s="101"/>
      <c r="K3" s="101"/>
    </row>
    <row r="4" spans="1:11" ht="28.5" customHeight="1" x14ac:dyDescent="0.25">
      <c r="A4" s="102"/>
      <c r="B4" s="80" t="s">
        <v>174</v>
      </c>
      <c r="C4" s="93"/>
      <c r="D4" s="94"/>
      <c r="E4" s="95"/>
    </row>
    <row r="5" spans="1:11" ht="12.75" customHeight="1" x14ac:dyDescent="0.25">
      <c r="A5" s="102"/>
      <c r="B5" s="92"/>
      <c r="C5" s="93"/>
      <c r="D5" s="94"/>
      <c r="E5" s="95"/>
    </row>
    <row r="6" spans="1:11" ht="12.75" customHeight="1" x14ac:dyDescent="0.25">
      <c r="A6" s="102"/>
      <c r="B6" s="80" t="s">
        <v>175</v>
      </c>
      <c r="C6" s="93"/>
      <c r="D6" s="94"/>
      <c r="E6" s="95"/>
    </row>
    <row r="7" spans="1:11" ht="12.75" customHeight="1" x14ac:dyDescent="0.25">
      <c r="A7" s="102"/>
      <c r="B7" s="92"/>
      <c r="C7" s="93"/>
      <c r="D7" s="94"/>
      <c r="E7" s="95"/>
    </row>
    <row r="8" spans="1:11" s="108" customFormat="1" ht="88.5" customHeight="1" x14ac:dyDescent="0.25">
      <c r="A8" s="103">
        <v>1</v>
      </c>
      <c r="B8" s="104" t="s">
        <v>176</v>
      </c>
      <c r="C8" s="105" t="s">
        <v>177</v>
      </c>
      <c r="D8" s="106"/>
      <c r="E8" s="107">
        <v>500000</v>
      </c>
    </row>
    <row r="9" spans="1:11" ht="4.3499999999999996" customHeight="1" x14ac:dyDescent="0.25">
      <c r="A9" s="102"/>
      <c r="B9" s="92"/>
      <c r="C9" s="93"/>
      <c r="D9" s="94"/>
      <c r="E9" s="95"/>
    </row>
    <row r="10" spans="1:11" ht="7.2" customHeight="1" x14ac:dyDescent="0.25">
      <c r="A10" s="102"/>
      <c r="B10" s="92"/>
      <c r="C10" s="93"/>
      <c r="D10" s="94"/>
      <c r="E10" s="95"/>
    </row>
    <row r="11" spans="1:11" ht="12.75" customHeight="1" x14ac:dyDescent="0.25">
      <c r="A11" s="102"/>
      <c r="B11" s="80" t="s">
        <v>178</v>
      </c>
      <c r="C11" s="93"/>
      <c r="D11" s="94"/>
      <c r="E11" s="95"/>
    </row>
    <row r="12" spans="1:11" ht="12.75" customHeight="1" x14ac:dyDescent="0.25">
      <c r="A12" s="102"/>
      <c r="B12" s="92"/>
      <c r="C12" s="93"/>
      <c r="D12" s="94"/>
      <c r="E12" s="95"/>
    </row>
    <row r="13" spans="1:11" ht="52.5" customHeight="1" x14ac:dyDescent="0.25">
      <c r="A13" s="102">
        <v>2</v>
      </c>
      <c r="B13" s="92" t="s">
        <v>179</v>
      </c>
      <c r="C13" s="105" t="s">
        <v>177</v>
      </c>
      <c r="D13" s="94"/>
      <c r="E13" s="95"/>
    </row>
    <row r="14" spans="1:11" ht="5.7" customHeight="1" x14ac:dyDescent="0.25">
      <c r="A14" s="102"/>
      <c r="B14" s="92"/>
      <c r="C14" s="93"/>
      <c r="D14" s="94"/>
      <c r="E14" s="95"/>
    </row>
    <row r="15" spans="1:11" ht="28.95" customHeight="1" x14ac:dyDescent="0.25">
      <c r="A15" s="102">
        <v>3</v>
      </c>
      <c r="B15" s="92" t="s">
        <v>180</v>
      </c>
      <c r="C15" s="105" t="s">
        <v>177</v>
      </c>
      <c r="D15" s="94"/>
      <c r="E15" s="95"/>
    </row>
    <row r="16" spans="1:11" ht="7.35" customHeight="1" x14ac:dyDescent="0.25">
      <c r="A16" s="102"/>
      <c r="B16" s="92"/>
      <c r="C16" s="93"/>
      <c r="D16" s="94"/>
      <c r="E16" s="95"/>
    </row>
    <row r="17" spans="1:5" ht="92.25" customHeight="1" x14ac:dyDescent="0.25">
      <c r="A17" s="102">
        <v>4</v>
      </c>
      <c r="B17" s="104" t="s">
        <v>181</v>
      </c>
      <c r="C17" s="105" t="s">
        <v>177</v>
      </c>
      <c r="D17" s="94"/>
      <c r="E17" s="95"/>
    </row>
    <row r="18" spans="1:5" ht="12.75" customHeight="1" x14ac:dyDescent="0.25">
      <c r="A18" s="102"/>
      <c r="B18" s="92"/>
      <c r="C18" s="93"/>
      <c r="D18" s="94"/>
      <c r="E18" s="95"/>
    </row>
    <row r="19" spans="1:5" ht="26.25" customHeight="1" x14ac:dyDescent="0.25">
      <c r="A19" s="102">
        <v>5</v>
      </c>
      <c r="B19" s="92" t="s">
        <v>182</v>
      </c>
      <c r="C19" s="105" t="s">
        <v>177</v>
      </c>
      <c r="D19" s="94"/>
      <c r="E19" s="95"/>
    </row>
    <row r="20" spans="1:5" ht="12.75" customHeight="1" x14ac:dyDescent="0.25">
      <c r="A20" s="102"/>
      <c r="B20" s="92"/>
      <c r="C20" s="93"/>
      <c r="D20" s="94"/>
      <c r="E20" s="95"/>
    </row>
    <row r="21" spans="1:5" ht="12.75" customHeight="1" x14ac:dyDescent="0.25">
      <c r="A21" s="102"/>
      <c r="B21" s="80" t="s">
        <v>183</v>
      </c>
      <c r="C21" s="93"/>
      <c r="D21" s="94"/>
      <c r="E21" s="95"/>
    </row>
    <row r="22" spans="1:5" ht="12.75" customHeight="1" x14ac:dyDescent="0.25">
      <c r="A22" s="102"/>
      <c r="B22" s="92" t="s">
        <v>184</v>
      </c>
      <c r="C22" s="93"/>
      <c r="D22" s="94"/>
      <c r="E22" s="95"/>
    </row>
    <row r="23" spans="1:5" ht="91.95" customHeight="1" x14ac:dyDescent="0.25">
      <c r="A23" s="102">
        <v>6</v>
      </c>
      <c r="B23" s="92" t="s">
        <v>185</v>
      </c>
      <c r="C23" s="105" t="s">
        <v>177</v>
      </c>
      <c r="D23" s="94"/>
      <c r="E23" s="95"/>
    </row>
    <row r="24" spans="1:5" ht="12.75" customHeight="1" x14ac:dyDescent="0.25">
      <c r="A24" s="102"/>
      <c r="B24" s="92"/>
      <c r="C24" s="93"/>
      <c r="D24" s="94"/>
      <c r="E24" s="95"/>
    </row>
    <row r="25" spans="1:5" ht="12.75" customHeight="1" x14ac:dyDescent="0.25">
      <c r="A25" s="102"/>
      <c r="B25" s="80" t="s">
        <v>186</v>
      </c>
      <c r="C25" s="93"/>
      <c r="D25" s="94"/>
      <c r="E25" s="95"/>
    </row>
    <row r="26" spans="1:5" ht="12.75" customHeight="1" x14ac:dyDescent="0.25">
      <c r="A26" s="102"/>
      <c r="B26" s="92"/>
      <c r="C26" s="93"/>
      <c r="D26" s="94"/>
      <c r="E26" s="95"/>
    </row>
    <row r="27" spans="1:5" ht="78.75" customHeight="1" x14ac:dyDescent="0.25">
      <c r="A27" s="102">
        <v>7</v>
      </c>
      <c r="B27" s="92" t="s">
        <v>187</v>
      </c>
      <c r="C27" s="105" t="s">
        <v>177</v>
      </c>
      <c r="D27" s="94"/>
      <c r="E27" s="95"/>
    </row>
    <row r="28" spans="1:5" ht="13.5" customHeight="1" thickBot="1" x14ac:dyDescent="0.3">
      <c r="A28" s="109"/>
      <c r="B28" s="110"/>
      <c r="C28" s="1182" t="s">
        <v>188</v>
      </c>
      <c r="D28" s="1183"/>
      <c r="E28" s="82">
        <f>SUM(E8,E13,E15,E17,E19,E23,E27)</f>
        <v>500000</v>
      </c>
    </row>
    <row r="29" spans="1:5" ht="12.75" customHeight="1" x14ac:dyDescent="0.25">
      <c r="A29" s="111"/>
      <c r="B29" s="112"/>
      <c r="C29" s="113"/>
      <c r="D29" s="114"/>
      <c r="E29" s="115"/>
    </row>
    <row r="30" spans="1:5" ht="12.75" customHeight="1" x14ac:dyDescent="0.25">
      <c r="A30" s="102"/>
      <c r="B30" s="80" t="s">
        <v>189</v>
      </c>
      <c r="C30" s="93"/>
      <c r="D30" s="94"/>
      <c r="E30" s="95"/>
    </row>
    <row r="31" spans="1:5" ht="12.75" customHeight="1" x14ac:dyDescent="0.25">
      <c r="A31" s="102"/>
      <c r="B31" s="92"/>
      <c r="C31" s="93"/>
      <c r="D31" s="94"/>
      <c r="E31" s="95"/>
    </row>
    <row r="32" spans="1:5" ht="66" customHeight="1" x14ac:dyDescent="0.25">
      <c r="A32" s="102">
        <v>8</v>
      </c>
      <c r="B32" s="92" t="s">
        <v>190</v>
      </c>
      <c r="C32" s="105" t="s">
        <v>177</v>
      </c>
      <c r="D32" s="94"/>
      <c r="E32" s="95"/>
    </row>
    <row r="33" spans="1:5" ht="13.5" customHeight="1" x14ac:dyDescent="0.25">
      <c r="A33" s="102"/>
      <c r="B33" s="92"/>
      <c r="C33" s="116"/>
      <c r="D33" s="94"/>
      <c r="E33" s="95"/>
    </row>
    <row r="34" spans="1:5" ht="12.75" customHeight="1" x14ac:dyDescent="0.25">
      <c r="A34" s="102"/>
      <c r="B34" s="80" t="s">
        <v>64</v>
      </c>
      <c r="C34" s="93"/>
      <c r="D34" s="94"/>
      <c r="E34" s="95"/>
    </row>
    <row r="35" spans="1:5" ht="12.75" customHeight="1" x14ac:dyDescent="0.25">
      <c r="A35" s="102"/>
      <c r="B35" s="92" t="s">
        <v>191</v>
      </c>
      <c r="C35" s="93"/>
      <c r="D35" s="94"/>
      <c r="E35" s="95"/>
    </row>
    <row r="36" spans="1:5" ht="52.5" customHeight="1" x14ac:dyDescent="0.25">
      <c r="A36" s="102">
        <v>9</v>
      </c>
      <c r="B36" s="92" t="s">
        <v>192</v>
      </c>
      <c r="C36" s="93"/>
      <c r="D36" s="94"/>
      <c r="E36" s="95"/>
    </row>
    <row r="37" spans="1:5" ht="12.75" customHeight="1" x14ac:dyDescent="0.25">
      <c r="A37" s="102"/>
      <c r="B37" s="92"/>
      <c r="C37" s="93"/>
      <c r="D37" s="94"/>
      <c r="E37" s="95"/>
    </row>
    <row r="38" spans="1:5" ht="52.5" customHeight="1" x14ac:dyDescent="0.25">
      <c r="A38" s="102">
        <v>10</v>
      </c>
      <c r="B38" s="92" t="s">
        <v>193</v>
      </c>
      <c r="C38" s="105" t="s">
        <v>177</v>
      </c>
      <c r="D38" s="94"/>
      <c r="E38" s="117"/>
    </row>
    <row r="39" spans="1:5" ht="12.75" customHeight="1" x14ac:dyDescent="0.25">
      <c r="A39" s="102"/>
      <c r="B39" s="92"/>
      <c r="C39" s="93"/>
      <c r="D39" s="94"/>
      <c r="E39" s="117"/>
    </row>
    <row r="40" spans="1:5" ht="12.75" customHeight="1" x14ac:dyDescent="0.25">
      <c r="A40" s="102"/>
      <c r="B40" s="80" t="s">
        <v>194</v>
      </c>
      <c r="C40" s="93"/>
      <c r="D40" s="94"/>
      <c r="E40" s="117"/>
    </row>
    <row r="41" spans="1:5" ht="12.75" customHeight="1" x14ac:dyDescent="0.25">
      <c r="A41" s="102"/>
      <c r="B41" s="92"/>
      <c r="C41" s="93"/>
      <c r="D41" s="94"/>
      <c r="E41" s="117"/>
    </row>
    <row r="42" spans="1:5" ht="39" customHeight="1" x14ac:dyDescent="0.25">
      <c r="A42" s="102">
        <v>11</v>
      </c>
      <c r="B42" s="92" t="s">
        <v>195</v>
      </c>
      <c r="C42" s="105" t="s">
        <v>177</v>
      </c>
      <c r="D42" s="94"/>
      <c r="E42" s="117"/>
    </row>
    <row r="43" spans="1:5" ht="12.75" customHeight="1" x14ac:dyDescent="0.25">
      <c r="A43" s="102"/>
      <c r="B43" s="92"/>
      <c r="C43" s="93"/>
      <c r="D43" s="94"/>
      <c r="E43" s="117"/>
    </row>
    <row r="44" spans="1:5" ht="12.75" customHeight="1" x14ac:dyDescent="0.25">
      <c r="A44" s="102"/>
      <c r="B44" s="80" t="s">
        <v>196</v>
      </c>
      <c r="C44" s="93"/>
      <c r="D44" s="94"/>
      <c r="E44" s="117"/>
    </row>
    <row r="45" spans="1:5" ht="12.75" customHeight="1" x14ac:dyDescent="0.25">
      <c r="A45" s="102"/>
      <c r="B45" s="92"/>
      <c r="C45" s="93"/>
      <c r="D45" s="94"/>
      <c r="E45" s="117"/>
    </row>
    <row r="46" spans="1:5" ht="39" customHeight="1" x14ac:dyDescent="0.25">
      <c r="A46" s="102">
        <v>12</v>
      </c>
      <c r="B46" s="92" t="s">
        <v>197</v>
      </c>
      <c r="C46" s="105" t="s">
        <v>177</v>
      </c>
      <c r="D46" s="94"/>
      <c r="E46" s="117"/>
    </row>
    <row r="47" spans="1:5" ht="12.75" customHeight="1" x14ac:dyDescent="0.25">
      <c r="A47" s="102"/>
      <c r="B47" s="92"/>
      <c r="C47" s="93"/>
      <c r="D47" s="94"/>
      <c r="E47" s="117"/>
    </row>
    <row r="48" spans="1:5" ht="106.35" customHeight="1" x14ac:dyDescent="0.25">
      <c r="A48" s="102">
        <v>13</v>
      </c>
      <c r="B48" s="92" t="s">
        <v>198</v>
      </c>
      <c r="C48" s="105" t="s">
        <v>177</v>
      </c>
      <c r="D48" s="94"/>
      <c r="E48" s="117"/>
    </row>
    <row r="49" spans="1:5" ht="12.75" customHeight="1" x14ac:dyDescent="0.25">
      <c r="A49" s="102"/>
      <c r="B49" s="92"/>
      <c r="C49" s="93"/>
      <c r="D49" s="94"/>
      <c r="E49" s="117"/>
    </row>
    <row r="50" spans="1:5" ht="12.75" customHeight="1" x14ac:dyDescent="0.25">
      <c r="A50" s="102"/>
      <c r="B50" s="80" t="s">
        <v>199</v>
      </c>
      <c r="C50" s="93"/>
      <c r="D50" s="94"/>
      <c r="E50" s="117"/>
    </row>
    <row r="51" spans="1:5" ht="12.75" customHeight="1" x14ac:dyDescent="0.25">
      <c r="A51" s="102"/>
      <c r="B51" s="92"/>
      <c r="C51" s="93"/>
      <c r="D51" s="94"/>
      <c r="E51" s="117"/>
    </row>
    <row r="52" spans="1:5" ht="78.75" customHeight="1" x14ac:dyDescent="0.25">
      <c r="A52" s="102">
        <v>14</v>
      </c>
      <c r="B52" s="92" t="s">
        <v>200</v>
      </c>
      <c r="C52" s="105" t="s">
        <v>177</v>
      </c>
      <c r="D52" s="94"/>
      <c r="E52" s="117"/>
    </row>
    <row r="53" spans="1:5" ht="12.75" customHeight="1" x14ac:dyDescent="0.25">
      <c r="A53" s="102"/>
      <c r="B53" s="92"/>
      <c r="C53" s="93"/>
      <c r="D53" s="94"/>
      <c r="E53" s="95"/>
    </row>
    <row r="54" spans="1:5" ht="12.75" customHeight="1" x14ac:dyDescent="0.25">
      <c r="A54" s="118"/>
      <c r="B54" s="119"/>
      <c r="C54" s="97"/>
      <c r="D54" s="120"/>
      <c r="E54" s="121"/>
    </row>
    <row r="55" spans="1:5" ht="13.5" customHeight="1" thickBot="1" x14ac:dyDescent="0.3">
      <c r="A55" s="109"/>
      <c r="B55" s="110"/>
      <c r="C55" s="1182" t="s">
        <v>188</v>
      </c>
      <c r="D55" s="1183"/>
      <c r="E55" s="82">
        <f>SUM(E52,E48,E46,E42,E38,E32,E36)</f>
        <v>0</v>
      </c>
    </row>
    <row r="56" spans="1:5" ht="12.75" customHeight="1" x14ac:dyDescent="0.25">
      <c r="A56" s="111"/>
      <c r="B56" s="112"/>
      <c r="C56" s="113"/>
      <c r="D56" s="114"/>
      <c r="E56" s="115"/>
    </row>
    <row r="57" spans="1:5" ht="12.75" customHeight="1" x14ac:dyDescent="0.25">
      <c r="A57" s="102"/>
      <c r="B57" s="80" t="s">
        <v>201</v>
      </c>
      <c r="C57" s="93"/>
      <c r="D57" s="94"/>
      <c r="E57" s="95"/>
    </row>
    <row r="58" spans="1:5" ht="12.75" customHeight="1" x14ac:dyDescent="0.25">
      <c r="A58" s="102"/>
      <c r="B58" s="92"/>
      <c r="C58" s="93"/>
      <c r="D58" s="94"/>
      <c r="E58" s="95"/>
    </row>
    <row r="59" spans="1:5" ht="118.5" customHeight="1" x14ac:dyDescent="0.25">
      <c r="A59" s="102">
        <v>15</v>
      </c>
      <c r="B59" s="92" t="s">
        <v>202</v>
      </c>
      <c r="C59" s="105" t="s">
        <v>177</v>
      </c>
      <c r="D59" s="94"/>
      <c r="E59" s="95"/>
    </row>
    <row r="60" spans="1:5" ht="12.75" customHeight="1" x14ac:dyDescent="0.25">
      <c r="A60" s="102"/>
      <c r="B60" s="92"/>
      <c r="C60" s="93"/>
      <c r="D60" s="94"/>
      <c r="E60" s="95"/>
    </row>
    <row r="61" spans="1:5" ht="12.75" customHeight="1" x14ac:dyDescent="0.25">
      <c r="A61" s="102"/>
      <c r="B61" s="80" t="s">
        <v>66</v>
      </c>
      <c r="C61" s="93"/>
      <c r="D61" s="94"/>
      <c r="E61" s="95"/>
    </row>
    <row r="62" spans="1:5" ht="12.75" customHeight="1" x14ac:dyDescent="0.25">
      <c r="A62" s="102"/>
      <c r="B62" s="92" t="s">
        <v>203</v>
      </c>
      <c r="C62" s="93"/>
      <c r="D62" s="94"/>
      <c r="E62" s="95"/>
    </row>
    <row r="63" spans="1:5" ht="100.5" customHeight="1" x14ac:dyDescent="0.25">
      <c r="A63" s="102">
        <v>16</v>
      </c>
      <c r="B63" s="92" t="s">
        <v>204</v>
      </c>
      <c r="C63" s="105" t="s">
        <v>177</v>
      </c>
      <c r="D63" s="94"/>
      <c r="E63" s="95"/>
    </row>
    <row r="64" spans="1:5" ht="12.75" customHeight="1" x14ac:dyDescent="0.25">
      <c r="A64" s="102"/>
      <c r="B64" s="92"/>
      <c r="C64" s="93"/>
      <c r="D64" s="94"/>
      <c r="E64" s="95"/>
    </row>
    <row r="65" spans="1:5" ht="12.75" customHeight="1" x14ac:dyDescent="0.25">
      <c r="A65" s="102"/>
      <c r="B65" s="80" t="s">
        <v>76</v>
      </c>
      <c r="C65" s="93"/>
      <c r="D65" s="94"/>
      <c r="E65" s="95"/>
    </row>
    <row r="66" spans="1:5" ht="12.75" customHeight="1" x14ac:dyDescent="0.25">
      <c r="A66" s="102"/>
      <c r="B66" s="92" t="s">
        <v>205</v>
      </c>
      <c r="C66" s="93"/>
      <c r="D66" s="94"/>
      <c r="E66" s="95"/>
    </row>
    <row r="67" spans="1:5" ht="52.5" customHeight="1" x14ac:dyDescent="0.25">
      <c r="A67" s="102">
        <v>17</v>
      </c>
      <c r="B67" s="92" t="s">
        <v>206</v>
      </c>
      <c r="C67" s="105" t="s">
        <v>177</v>
      </c>
      <c r="D67" s="94"/>
      <c r="E67" s="95"/>
    </row>
    <row r="68" spans="1:5" ht="12.75" customHeight="1" x14ac:dyDescent="0.25">
      <c r="A68" s="102"/>
      <c r="B68" s="92"/>
      <c r="C68" s="93"/>
      <c r="D68" s="94"/>
      <c r="E68" s="95"/>
    </row>
    <row r="69" spans="1:5" ht="12.75" customHeight="1" x14ac:dyDescent="0.25">
      <c r="A69" s="102"/>
      <c r="B69" s="80" t="s">
        <v>207</v>
      </c>
      <c r="C69" s="93"/>
      <c r="D69" s="94"/>
      <c r="E69" s="95"/>
    </row>
    <row r="70" spans="1:5" ht="12.75" customHeight="1" x14ac:dyDescent="0.25">
      <c r="A70" s="102"/>
      <c r="B70" s="92"/>
      <c r="C70" s="93"/>
      <c r="D70" s="94"/>
      <c r="E70" s="95"/>
    </row>
    <row r="71" spans="1:5" ht="132" customHeight="1" x14ac:dyDescent="0.25">
      <c r="A71" s="102">
        <v>18</v>
      </c>
      <c r="B71" s="92" t="s">
        <v>208</v>
      </c>
      <c r="C71" s="105" t="s">
        <v>177</v>
      </c>
      <c r="D71" s="94"/>
      <c r="E71" s="95"/>
    </row>
    <row r="72" spans="1:5" ht="12.75" customHeight="1" x14ac:dyDescent="0.25">
      <c r="A72" s="102"/>
      <c r="B72" s="92"/>
      <c r="C72" s="93"/>
      <c r="D72" s="94"/>
      <c r="E72" s="95"/>
    </row>
    <row r="73" spans="1:5" ht="12.75" customHeight="1" x14ac:dyDescent="0.25">
      <c r="A73" s="102"/>
      <c r="B73" s="83" t="s">
        <v>209</v>
      </c>
      <c r="C73" s="93"/>
      <c r="D73" s="94"/>
      <c r="E73" s="95"/>
    </row>
    <row r="74" spans="1:5" ht="12.75" customHeight="1" x14ac:dyDescent="0.25">
      <c r="A74" s="102"/>
      <c r="B74" s="92"/>
      <c r="C74" s="93"/>
      <c r="D74" s="94"/>
      <c r="E74" s="95"/>
    </row>
    <row r="75" spans="1:5" ht="27" customHeight="1" x14ac:dyDescent="0.25">
      <c r="A75" s="102">
        <v>19</v>
      </c>
      <c r="B75" s="92" t="s">
        <v>210</v>
      </c>
      <c r="C75" s="105" t="s">
        <v>177</v>
      </c>
      <c r="D75" s="94"/>
      <c r="E75" s="95"/>
    </row>
    <row r="76" spans="1:5" ht="12.75" customHeight="1" x14ac:dyDescent="0.25">
      <c r="A76" s="118"/>
      <c r="B76" s="119"/>
      <c r="C76" s="97"/>
      <c r="D76" s="120"/>
      <c r="E76" s="121"/>
    </row>
    <row r="77" spans="1:5" ht="13.5" customHeight="1" thickBot="1" x14ac:dyDescent="0.3">
      <c r="A77" s="109"/>
      <c r="B77" s="110"/>
      <c r="C77" s="1182" t="s">
        <v>188</v>
      </c>
      <c r="D77" s="1183"/>
      <c r="E77" s="82">
        <f>SUM(E75,E71,E67,E59,E63)</f>
        <v>0</v>
      </c>
    </row>
    <row r="78" spans="1:5" ht="12.75" customHeight="1" x14ac:dyDescent="0.25">
      <c r="A78" s="111"/>
      <c r="B78" s="112"/>
      <c r="C78" s="113"/>
      <c r="D78" s="114"/>
      <c r="E78" s="115"/>
    </row>
    <row r="79" spans="1:5" ht="12.75" customHeight="1" x14ac:dyDescent="0.25">
      <c r="A79" s="102"/>
      <c r="B79" s="80" t="s">
        <v>211</v>
      </c>
      <c r="C79" s="93"/>
      <c r="D79" s="94"/>
      <c r="E79" s="95"/>
    </row>
    <row r="80" spans="1:5" ht="12.75" customHeight="1" x14ac:dyDescent="0.25">
      <c r="A80" s="102"/>
      <c r="B80" s="92"/>
      <c r="C80" s="93"/>
      <c r="D80" s="94"/>
      <c r="E80" s="95"/>
    </row>
    <row r="81" spans="1:5" ht="66" customHeight="1" x14ac:dyDescent="0.25">
      <c r="A81" s="102">
        <v>20</v>
      </c>
      <c r="B81" s="92" t="s">
        <v>212</v>
      </c>
      <c r="C81" s="105" t="s">
        <v>177</v>
      </c>
      <c r="D81" s="94"/>
      <c r="E81" s="95"/>
    </row>
    <row r="82" spans="1:5" ht="12.75" customHeight="1" x14ac:dyDescent="0.25">
      <c r="A82" s="102"/>
      <c r="B82" s="92"/>
      <c r="C82" s="93"/>
      <c r="D82" s="94"/>
      <c r="E82" s="95"/>
    </row>
    <row r="83" spans="1:5" ht="12.75" customHeight="1" x14ac:dyDescent="0.25">
      <c r="A83" s="102"/>
      <c r="B83" s="80" t="s">
        <v>213</v>
      </c>
      <c r="C83" s="93"/>
      <c r="D83" s="94"/>
      <c r="E83" s="95"/>
    </row>
    <row r="84" spans="1:5" ht="12.75" customHeight="1" x14ac:dyDescent="0.25">
      <c r="A84" s="102"/>
      <c r="B84" s="92"/>
      <c r="C84" s="93"/>
      <c r="D84" s="94"/>
      <c r="E84" s="95"/>
    </row>
    <row r="85" spans="1:5" ht="75.75" customHeight="1" x14ac:dyDescent="0.25">
      <c r="A85" s="102">
        <v>21</v>
      </c>
      <c r="B85" s="92" t="s">
        <v>214</v>
      </c>
      <c r="C85" s="105" t="s">
        <v>177</v>
      </c>
      <c r="D85" s="94"/>
      <c r="E85" s="95"/>
    </row>
    <row r="86" spans="1:5" ht="8.25" customHeight="1" x14ac:dyDescent="0.25">
      <c r="A86" s="102"/>
      <c r="B86" s="92"/>
      <c r="C86" s="93"/>
      <c r="D86" s="94"/>
      <c r="E86" s="95"/>
    </row>
    <row r="87" spans="1:5" ht="12.75" customHeight="1" x14ac:dyDescent="0.25">
      <c r="A87" s="102"/>
      <c r="B87" s="80" t="s">
        <v>81</v>
      </c>
      <c r="C87" s="93"/>
      <c r="D87" s="94"/>
      <c r="E87" s="95"/>
    </row>
    <row r="88" spans="1:5" ht="12.6" customHeight="1" x14ac:dyDescent="0.25">
      <c r="A88" s="102"/>
      <c r="B88" s="92" t="s">
        <v>215</v>
      </c>
      <c r="C88" s="93"/>
      <c r="D88" s="94"/>
      <c r="E88" s="95"/>
    </row>
    <row r="89" spans="1:5" ht="78.75" customHeight="1" x14ac:dyDescent="0.25">
      <c r="A89" s="102">
        <v>22</v>
      </c>
      <c r="B89" s="92" t="s">
        <v>216</v>
      </c>
      <c r="C89" s="105" t="s">
        <v>177</v>
      </c>
      <c r="D89" s="94"/>
      <c r="E89" s="95"/>
    </row>
    <row r="90" spans="1:5" ht="12.75" customHeight="1" x14ac:dyDescent="0.25">
      <c r="A90" s="102"/>
      <c r="B90" s="92"/>
      <c r="C90" s="93"/>
      <c r="D90" s="94"/>
      <c r="E90" s="95"/>
    </row>
    <row r="91" spans="1:5" ht="52.5" customHeight="1" x14ac:dyDescent="0.25">
      <c r="A91" s="102">
        <v>23</v>
      </c>
      <c r="B91" s="92" t="s">
        <v>217</v>
      </c>
      <c r="C91" s="105" t="s">
        <v>177</v>
      </c>
      <c r="D91" s="94"/>
      <c r="E91" s="95"/>
    </row>
    <row r="92" spans="1:5" ht="12.75" customHeight="1" x14ac:dyDescent="0.25">
      <c r="A92" s="102"/>
      <c r="B92" s="92"/>
      <c r="C92" s="93"/>
      <c r="D92" s="94"/>
      <c r="E92" s="95"/>
    </row>
    <row r="93" spans="1:5" ht="12.75" customHeight="1" x14ac:dyDescent="0.25">
      <c r="A93" s="102"/>
      <c r="B93" s="80" t="s">
        <v>115</v>
      </c>
      <c r="C93" s="93"/>
      <c r="D93" s="94"/>
      <c r="E93" s="95"/>
    </row>
    <row r="94" spans="1:5" ht="12.75" customHeight="1" x14ac:dyDescent="0.25">
      <c r="A94" s="102"/>
      <c r="B94" s="92" t="s">
        <v>218</v>
      </c>
      <c r="C94" s="93"/>
      <c r="D94" s="94"/>
      <c r="E94" s="95"/>
    </row>
    <row r="95" spans="1:5" ht="118.5" customHeight="1" x14ac:dyDescent="0.25">
      <c r="A95" s="102">
        <v>24</v>
      </c>
      <c r="B95" s="92" t="s">
        <v>219</v>
      </c>
      <c r="C95" s="105" t="s">
        <v>177</v>
      </c>
      <c r="D95" s="94"/>
      <c r="E95" s="95"/>
    </row>
    <row r="96" spans="1:5" ht="12.75" customHeight="1" x14ac:dyDescent="0.25">
      <c r="A96" s="102"/>
      <c r="B96" s="92"/>
      <c r="C96" s="93"/>
      <c r="D96" s="94"/>
      <c r="E96" s="95"/>
    </row>
    <row r="97" spans="1:5" ht="12.75" customHeight="1" x14ac:dyDescent="0.25">
      <c r="A97" s="102"/>
      <c r="B97" s="80" t="s">
        <v>118</v>
      </c>
      <c r="C97" s="93"/>
      <c r="D97" s="94"/>
      <c r="E97" s="95"/>
    </row>
    <row r="98" spans="1:5" ht="12.75" customHeight="1" x14ac:dyDescent="0.25">
      <c r="A98" s="102"/>
      <c r="B98" s="92" t="s">
        <v>220</v>
      </c>
      <c r="C98" s="93"/>
      <c r="D98" s="94"/>
      <c r="E98" s="95"/>
    </row>
    <row r="99" spans="1:5" ht="105" customHeight="1" x14ac:dyDescent="0.25">
      <c r="A99" s="102">
        <v>25</v>
      </c>
      <c r="B99" s="92" t="s">
        <v>221</v>
      </c>
      <c r="C99" s="105" t="s">
        <v>177</v>
      </c>
      <c r="D99" s="94"/>
      <c r="E99" s="95"/>
    </row>
    <row r="100" spans="1:5" ht="12.75" customHeight="1" x14ac:dyDescent="0.25">
      <c r="A100" s="118"/>
      <c r="B100" s="119"/>
      <c r="C100" s="97"/>
      <c r="D100" s="120"/>
      <c r="E100" s="121"/>
    </row>
    <row r="101" spans="1:5" ht="13.5" customHeight="1" thickBot="1" x14ac:dyDescent="0.3">
      <c r="A101" s="109"/>
      <c r="B101" s="110"/>
      <c r="C101" s="122" t="s">
        <v>188</v>
      </c>
      <c r="D101" s="123"/>
      <c r="E101" s="82">
        <f>SUM(E99,E95,E85,E89,E91,E81)</f>
        <v>0</v>
      </c>
    </row>
    <row r="102" spans="1:5" ht="12.75" customHeight="1" x14ac:dyDescent="0.25">
      <c r="A102" s="111"/>
      <c r="B102" s="112"/>
      <c r="C102" s="113"/>
      <c r="D102" s="114"/>
      <c r="E102" s="115"/>
    </row>
    <row r="103" spans="1:5" ht="12.75" customHeight="1" x14ac:dyDescent="0.25">
      <c r="A103" s="102"/>
      <c r="B103" s="80" t="s">
        <v>222</v>
      </c>
      <c r="C103" s="93"/>
      <c r="D103" s="94"/>
      <c r="E103" s="95"/>
    </row>
    <row r="104" spans="1:5" ht="12.75" customHeight="1" x14ac:dyDescent="0.25">
      <c r="A104" s="102"/>
      <c r="B104" s="92"/>
      <c r="C104" s="93"/>
      <c r="D104" s="94"/>
      <c r="E104" s="95"/>
    </row>
    <row r="105" spans="1:5" ht="92.25" customHeight="1" x14ac:dyDescent="0.25">
      <c r="A105" s="102">
        <v>26</v>
      </c>
      <c r="B105" s="92" t="s">
        <v>223</v>
      </c>
      <c r="C105" s="105" t="s">
        <v>177</v>
      </c>
      <c r="D105" s="94"/>
      <c r="E105" s="95"/>
    </row>
    <row r="106" spans="1:5" ht="12.75" customHeight="1" x14ac:dyDescent="0.25">
      <c r="A106" s="102"/>
      <c r="B106" s="92"/>
      <c r="C106" s="93"/>
      <c r="D106" s="94"/>
      <c r="E106" s="95"/>
    </row>
    <row r="107" spans="1:5" ht="12.75" customHeight="1" x14ac:dyDescent="0.25">
      <c r="A107" s="84" t="s">
        <v>127</v>
      </c>
      <c r="B107" s="92"/>
      <c r="C107" s="93"/>
      <c r="D107" s="94"/>
      <c r="E107" s="95"/>
    </row>
    <row r="108" spans="1:5" ht="12.75" customHeight="1" x14ac:dyDescent="0.25">
      <c r="A108" s="102"/>
      <c r="B108" s="124" t="s">
        <v>224</v>
      </c>
      <c r="C108" s="93"/>
      <c r="D108" s="94"/>
      <c r="E108" s="95"/>
    </row>
    <row r="109" spans="1:5" ht="39" customHeight="1" x14ac:dyDescent="0.25">
      <c r="A109" s="102">
        <v>1</v>
      </c>
      <c r="B109" s="125" t="s">
        <v>225</v>
      </c>
      <c r="C109" s="105" t="s">
        <v>177</v>
      </c>
      <c r="D109" s="94"/>
      <c r="E109" s="95"/>
    </row>
    <row r="110" spans="1:5" ht="12.75" customHeight="1" x14ac:dyDescent="0.25">
      <c r="A110" s="102"/>
      <c r="C110" s="93"/>
      <c r="D110" s="94"/>
      <c r="E110" s="95"/>
    </row>
    <row r="111" spans="1:5" ht="26.25" customHeight="1" x14ac:dyDescent="0.25">
      <c r="A111" s="102">
        <v>2</v>
      </c>
      <c r="B111" s="125" t="s">
        <v>226</v>
      </c>
      <c r="C111" s="105" t="s">
        <v>177</v>
      </c>
      <c r="D111" s="94"/>
      <c r="E111" s="95"/>
    </row>
    <row r="112" spans="1:5" ht="12.75" customHeight="1" x14ac:dyDescent="0.25">
      <c r="A112" s="102"/>
      <c r="B112" s="92"/>
      <c r="C112" s="93"/>
      <c r="D112" s="94"/>
      <c r="E112" s="95"/>
    </row>
    <row r="113" spans="1:5" ht="39" customHeight="1" x14ac:dyDescent="0.25">
      <c r="A113" s="102">
        <v>3</v>
      </c>
      <c r="B113" s="125" t="s">
        <v>227</v>
      </c>
      <c r="C113" s="105" t="s">
        <v>177</v>
      </c>
      <c r="D113" s="94"/>
      <c r="E113" s="95"/>
    </row>
    <row r="114" spans="1:5" ht="12.75" customHeight="1" x14ac:dyDescent="0.25">
      <c r="A114" s="102"/>
      <c r="B114" s="92"/>
      <c r="C114" s="93"/>
      <c r="D114" s="94"/>
      <c r="E114" s="95"/>
    </row>
    <row r="115" spans="1:5" ht="12.75" customHeight="1" x14ac:dyDescent="0.25">
      <c r="A115" s="102"/>
      <c r="B115" s="80" t="s">
        <v>136</v>
      </c>
      <c r="C115" s="93"/>
      <c r="D115" s="94"/>
      <c r="E115" s="95"/>
    </row>
    <row r="116" spans="1:5" ht="12.75" customHeight="1" x14ac:dyDescent="0.25">
      <c r="A116" s="102"/>
      <c r="B116" s="124" t="s">
        <v>228</v>
      </c>
      <c r="C116" s="93"/>
      <c r="D116" s="94"/>
      <c r="E116" s="95"/>
    </row>
    <row r="117" spans="1:5" ht="105" customHeight="1" x14ac:dyDescent="0.25">
      <c r="A117" s="102">
        <v>27</v>
      </c>
      <c r="B117" s="92" t="s">
        <v>247</v>
      </c>
      <c r="C117" s="105" t="s">
        <v>177</v>
      </c>
      <c r="D117" s="94"/>
      <c r="E117" s="95"/>
    </row>
    <row r="118" spans="1:5" ht="12.75" customHeight="1" x14ac:dyDescent="0.25">
      <c r="A118" s="102"/>
      <c r="B118" s="92"/>
      <c r="C118" s="93"/>
      <c r="D118" s="94"/>
      <c r="E118" s="95"/>
    </row>
    <row r="119" spans="1:5" ht="12.75" customHeight="1" x14ac:dyDescent="0.25">
      <c r="A119" s="102"/>
      <c r="B119" s="92"/>
      <c r="C119" s="93"/>
      <c r="D119" s="94"/>
      <c r="E119" s="95"/>
    </row>
    <row r="120" spans="1:5" ht="12.75" customHeight="1" x14ac:dyDescent="0.25">
      <c r="A120" s="102"/>
      <c r="B120" s="80" t="s">
        <v>229</v>
      </c>
      <c r="C120" s="93"/>
      <c r="D120" s="94"/>
      <c r="E120" s="95"/>
    </row>
    <row r="121" spans="1:5" ht="12.75" customHeight="1" x14ac:dyDescent="0.25">
      <c r="A121" s="102"/>
      <c r="B121" s="92"/>
      <c r="C121" s="93"/>
      <c r="D121" s="94"/>
      <c r="E121" s="95"/>
    </row>
    <row r="122" spans="1:5" ht="52.5" customHeight="1" x14ac:dyDescent="0.25">
      <c r="A122" s="102">
        <v>28</v>
      </c>
      <c r="B122" s="92" t="s">
        <v>230</v>
      </c>
      <c r="C122" s="105" t="s">
        <v>177</v>
      </c>
      <c r="D122" s="94"/>
      <c r="E122" s="117"/>
    </row>
    <row r="123" spans="1:5" ht="12.75" customHeight="1" x14ac:dyDescent="0.25">
      <c r="A123" s="102"/>
      <c r="B123" s="92"/>
      <c r="C123" s="93"/>
      <c r="D123" s="94"/>
      <c r="E123" s="95"/>
    </row>
    <row r="124" spans="1:5" ht="13.5" customHeight="1" thickBot="1" x14ac:dyDescent="0.3">
      <c r="A124" s="109"/>
      <c r="B124" s="110"/>
      <c r="C124" s="122" t="s">
        <v>188</v>
      </c>
      <c r="D124" s="123"/>
      <c r="E124" s="82">
        <f>SUM(E122,E117,E113,E111,E109,E105)</f>
        <v>0</v>
      </c>
    </row>
    <row r="125" spans="1:5" ht="12.75" customHeight="1" x14ac:dyDescent="0.25">
      <c r="A125" s="111"/>
      <c r="B125" s="112"/>
      <c r="C125" s="113"/>
      <c r="D125" s="114"/>
      <c r="E125" s="115"/>
    </row>
    <row r="126" spans="1:5" ht="12.75" customHeight="1" x14ac:dyDescent="0.25">
      <c r="A126" s="102"/>
      <c r="B126" s="80" t="s">
        <v>231</v>
      </c>
      <c r="C126" s="93"/>
      <c r="D126" s="94"/>
      <c r="E126" s="95"/>
    </row>
    <row r="127" spans="1:5" ht="12.75" customHeight="1" x14ac:dyDescent="0.25">
      <c r="A127" s="102"/>
      <c r="B127" s="92"/>
      <c r="C127" s="93"/>
      <c r="D127" s="94"/>
      <c r="E127" s="95"/>
    </row>
    <row r="128" spans="1:5" ht="78.75" customHeight="1" x14ac:dyDescent="0.25">
      <c r="A128" s="102">
        <v>29</v>
      </c>
      <c r="B128" s="92" t="s">
        <v>232</v>
      </c>
      <c r="C128" s="93"/>
      <c r="D128" s="94"/>
      <c r="E128" s="95"/>
    </row>
    <row r="129" spans="1:5" ht="12.75" customHeight="1" x14ac:dyDescent="0.25">
      <c r="A129" s="102"/>
      <c r="B129" s="92"/>
      <c r="C129" s="93"/>
      <c r="D129" s="94"/>
      <c r="E129" s="95"/>
    </row>
    <row r="130" spans="1:5" ht="108.75" customHeight="1" x14ac:dyDescent="0.25">
      <c r="A130" s="102">
        <v>30</v>
      </c>
      <c r="B130" s="92" t="s">
        <v>233</v>
      </c>
      <c r="C130" s="105" t="s">
        <v>177</v>
      </c>
      <c r="D130" s="94"/>
      <c r="E130" s="95"/>
    </row>
    <row r="131" spans="1:5" ht="14.25" customHeight="1" x14ac:dyDescent="0.25">
      <c r="A131" s="102"/>
      <c r="B131" s="92"/>
      <c r="C131" s="93"/>
      <c r="D131" s="94"/>
      <c r="E131" s="95"/>
    </row>
    <row r="132" spans="1:5" ht="12.75" customHeight="1" x14ac:dyDescent="0.25">
      <c r="A132" s="102"/>
      <c r="B132" s="80" t="s">
        <v>144</v>
      </c>
      <c r="C132" s="93"/>
      <c r="D132" s="94"/>
      <c r="E132" s="95"/>
    </row>
    <row r="133" spans="1:5" ht="12.6" customHeight="1" x14ac:dyDescent="0.25">
      <c r="A133" s="102"/>
      <c r="B133" s="124" t="s">
        <v>234</v>
      </c>
      <c r="C133" s="93"/>
      <c r="D133" s="94"/>
      <c r="E133" s="95"/>
    </row>
    <row r="134" spans="1:5" ht="105" customHeight="1" x14ac:dyDescent="0.25">
      <c r="A134" s="102">
        <v>31</v>
      </c>
      <c r="B134" s="92" t="s">
        <v>235</v>
      </c>
      <c r="C134" s="105" t="s">
        <v>177</v>
      </c>
      <c r="D134" s="94"/>
      <c r="E134" s="95"/>
    </row>
    <row r="135" spans="1:5" ht="12.75" customHeight="1" x14ac:dyDescent="0.25">
      <c r="A135" s="118"/>
      <c r="B135" s="119"/>
      <c r="C135" s="97"/>
      <c r="D135" s="120"/>
      <c r="E135" s="121"/>
    </row>
    <row r="136" spans="1:5" ht="39" customHeight="1" x14ac:dyDescent="0.25">
      <c r="A136" s="102">
        <v>32</v>
      </c>
      <c r="B136" s="92" t="s">
        <v>236</v>
      </c>
      <c r="C136" s="105" t="s">
        <v>177</v>
      </c>
      <c r="D136" s="94"/>
      <c r="E136" s="95"/>
    </row>
    <row r="137" spans="1:5" ht="12.75" customHeight="1" x14ac:dyDescent="0.25">
      <c r="A137" s="102"/>
      <c r="B137" s="92"/>
      <c r="C137" s="93"/>
      <c r="D137" s="94"/>
      <c r="E137" s="95"/>
    </row>
    <row r="138" spans="1:5" ht="13.5" customHeight="1" thickBot="1" x14ac:dyDescent="0.3">
      <c r="A138" s="126"/>
      <c r="B138" s="127"/>
      <c r="C138" s="128" t="s">
        <v>188</v>
      </c>
      <c r="D138" s="129"/>
      <c r="E138" s="85">
        <f>SUM(E134,E136,E130)</f>
        <v>0</v>
      </c>
    </row>
    <row r="139" spans="1:5" ht="12.75" customHeight="1" x14ac:dyDescent="0.25">
      <c r="A139" s="102"/>
      <c r="B139" s="92"/>
      <c r="C139" s="130"/>
      <c r="D139" s="131"/>
      <c r="E139" s="95"/>
    </row>
    <row r="140" spans="1:5" ht="12.75" customHeight="1" x14ac:dyDescent="0.25">
      <c r="A140" s="96"/>
      <c r="B140" s="86" t="s">
        <v>237</v>
      </c>
      <c r="C140" s="132"/>
      <c r="D140" s="133"/>
      <c r="E140" s="134"/>
    </row>
    <row r="141" spans="1:5" ht="12.75" customHeight="1" x14ac:dyDescent="0.25">
      <c r="A141" s="96"/>
      <c r="B141" s="86"/>
      <c r="C141" s="132"/>
      <c r="D141" s="133"/>
      <c r="E141" s="134"/>
    </row>
    <row r="142" spans="1:5" ht="12.75" customHeight="1" x14ac:dyDescent="0.25">
      <c r="A142" s="96"/>
      <c r="B142" s="86" t="s">
        <v>238</v>
      </c>
      <c r="C142" s="132"/>
      <c r="D142" s="133"/>
      <c r="E142" s="134"/>
    </row>
    <row r="143" spans="1:5" ht="12.75" customHeight="1" x14ac:dyDescent="0.25">
      <c r="A143" s="96"/>
      <c r="B143" s="135"/>
      <c r="C143" s="132"/>
      <c r="D143" s="133"/>
      <c r="E143" s="134"/>
    </row>
    <row r="144" spans="1:5" ht="12.75" customHeight="1" x14ac:dyDescent="0.25">
      <c r="A144" s="96"/>
      <c r="B144" s="135"/>
      <c r="C144" s="132"/>
      <c r="D144" s="136" t="s">
        <v>239</v>
      </c>
      <c r="E144" s="134">
        <f>E28</f>
        <v>500000</v>
      </c>
    </row>
    <row r="145" spans="1:6" ht="12.75" customHeight="1" x14ac:dyDescent="0.25">
      <c r="A145" s="96"/>
      <c r="B145" s="135"/>
      <c r="C145" s="132"/>
      <c r="D145" s="136"/>
      <c r="E145" s="134"/>
    </row>
    <row r="146" spans="1:6" ht="12.75" customHeight="1" x14ac:dyDescent="0.25">
      <c r="A146" s="96"/>
      <c r="B146" s="135"/>
      <c r="C146" s="132"/>
      <c r="D146" s="136" t="s">
        <v>240</v>
      </c>
      <c r="E146" s="134">
        <f>E55</f>
        <v>0</v>
      </c>
    </row>
    <row r="147" spans="1:6" ht="12.75" customHeight="1" x14ac:dyDescent="0.25">
      <c r="A147" s="96"/>
      <c r="B147" s="135"/>
      <c r="C147" s="132"/>
      <c r="D147" s="136"/>
      <c r="E147" s="134"/>
    </row>
    <row r="148" spans="1:6" ht="12.75" customHeight="1" x14ac:dyDescent="0.25">
      <c r="A148" s="96"/>
      <c r="B148" s="135"/>
      <c r="C148" s="132"/>
      <c r="D148" s="136" t="s">
        <v>241</v>
      </c>
      <c r="E148" s="134">
        <f>E77</f>
        <v>0</v>
      </c>
    </row>
    <row r="149" spans="1:6" ht="12.75" customHeight="1" x14ac:dyDescent="0.25">
      <c r="A149" s="96"/>
      <c r="B149" s="135"/>
      <c r="C149" s="132"/>
      <c r="D149" s="136"/>
      <c r="E149" s="121"/>
    </row>
    <row r="150" spans="1:6" ht="12.75" customHeight="1" x14ac:dyDescent="0.25">
      <c r="A150" s="96"/>
      <c r="B150" s="135"/>
      <c r="C150" s="132"/>
      <c r="D150" s="136" t="s">
        <v>242</v>
      </c>
      <c r="E150" s="134">
        <f>E101</f>
        <v>0</v>
      </c>
    </row>
    <row r="151" spans="1:6" ht="12.75" customHeight="1" x14ac:dyDescent="0.25">
      <c r="A151" s="96"/>
      <c r="B151" s="135"/>
      <c r="C151" s="132"/>
      <c r="D151" s="136"/>
      <c r="E151" s="134"/>
    </row>
    <row r="152" spans="1:6" ht="12.75" customHeight="1" x14ac:dyDescent="0.25">
      <c r="A152" s="96"/>
      <c r="B152" s="135"/>
      <c r="C152" s="132"/>
      <c r="D152" s="136" t="s">
        <v>243</v>
      </c>
      <c r="E152" s="134">
        <f>E124</f>
        <v>0</v>
      </c>
    </row>
    <row r="153" spans="1:6" ht="12.75" customHeight="1" x14ac:dyDescent="0.25">
      <c r="A153" s="96"/>
      <c r="B153" s="135"/>
      <c r="C153" s="132"/>
      <c r="D153" s="136"/>
      <c r="E153" s="134"/>
    </row>
    <row r="154" spans="1:6" ht="12.75" customHeight="1" x14ac:dyDescent="0.25">
      <c r="A154" s="96"/>
      <c r="B154" s="135"/>
      <c r="C154" s="132"/>
      <c r="D154" s="136" t="s">
        <v>244</v>
      </c>
      <c r="E154" s="134">
        <f>E138</f>
        <v>0</v>
      </c>
    </row>
    <row r="155" spans="1:6" ht="12.75" customHeight="1" x14ac:dyDescent="0.25">
      <c r="A155" s="96"/>
      <c r="B155" s="135"/>
      <c r="C155" s="132"/>
      <c r="D155" s="136"/>
      <c r="E155" s="134"/>
    </row>
    <row r="156" spans="1:6" ht="12.75" customHeight="1" x14ac:dyDescent="0.25">
      <c r="A156" s="96"/>
      <c r="B156" s="135"/>
      <c r="C156" s="132"/>
      <c r="D156" s="136"/>
      <c r="E156" s="134"/>
    </row>
    <row r="157" spans="1:6" ht="13.5" customHeight="1" thickBot="1" x14ac:dyDescent="0.3">
      <c r="A157" s="126"/>
      <c r="B157" s="127"/>
      <c r="C157" s="87" t="s">
        <v>245</v>
      </c>
      <c r="D157" s="129"/>
      <c r="E157" s="85">
        <f>SUM(E144:E154)</f>
        <v>500000</v>
      </c>
    </row>
    <row r="158" spans="1:6" ht="13.5" customHeight="1" thickBot="1" x14ac:dyDescent="0.3">
      <c r="A158" s="137"/>
      <c r="B158" s="88" t="s">
        <v>246</v>
      </c>
      <c r="C158" s="138"/>
      <c r="D158" s="123"/>
      <c r="E158" s="82"/>
      <c r="F158" s="139"/>
    </row>
  </sheetData>
  <mergeCells count="3">
    <mergeCell ref="C28:D28"/>
    <mergeCell ref="C55:D55"/>
    <mergeCell ref="C77:D77"/>
  </mergeCells>
  <pageMargins left="0.70866141732283472" right="0.70866141732283472" top="0.74803149606299213" bottom="0.74803149606299213" header="0.31496062992125984" footer="0.31496062992125984"/>
  <pageSetup scale="93" orientation="portrait" r:id="rId1"/>
  <headerFooter>
    <oddHeader>&amp;L&amp;8Proposed Extension/ Rehabilitation
 of Regional Control Center&amp;C&amp;8for Transmission Company of Nigeria/TCN World 
Bank Project Management Unit&amp;R&amp;8At  Benin, Edo State</oddHeader>
    <oddFooter>&amp;L&amp;8Bill Nr.1: Preliminaries and General Items&amp;C&amp;8November, 2020&amp;R&amp;8Page 1/&amp;P</oddFooter>
  </headerFooter>
  <rowBreaks count="5" manualBreakCount="5">
    <brk id="28" max="4" man="1"/>
    <brk id="55" max="4" man="1"/>
    <brk id="77" max="4" man="1"/>
    <brk id="101" max="4" man="1"/>
    <brk id="124"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27"/>
  <sheetViews>
    <sheetView view="pageBreakPreview" topLeftCell="A1573" zoomScale="107" zoomScaleNormal="100" zoomScaleSheetLayoutView="226" workbookViewId="0">
      <selection activeCell="F1264" sqref="F1264"/>
    </sheetView>
  </sheetViews>
  <sheetFormatPr defaultRowHeight="13.2" x14ac:dyDescent="0.25"/>
  <cols>
    <col min="1" max="1" width="4.109375" style="1083" customWidth="1"/>
    <col min="2" max="2" width="44.44140625" style="972" customWidth="1"/>
    <col min="3" max="3" width="7.109375" style="804" customWidth="1"/>
    <col min="4" max="4" width="4.6640625" style="804" customWidth="1"/>
    <col min="5" max="5" width="15.5546875" style="849" customWidth="1"/>
    <col min="6" max="6" width="15.109375" style="849" customWidth="1"/>
    <col min="7" max="7" width="12.6640625" style="810" customWidth="1"/>
    <col min="8" max="10" width="11.6640625" style="810" customWidth="1"/>
    <col min="11" max="11" width="12.33203125" style="810" customWidth="1"/>
    <col min="12" max="18" width="11.6640625" style="810" customWidth="1"/>
    <col min="19" max="19" width="13.109375" style="810" customWidth="1"/>
    <col min="20" max="20" width="12.109375" style="810" customWidth="1"/>
    <col min="21" max="21" width="13.109375" style="810" customWidth="1"/>
    <col min="22" max="22" width="11.44140625" style="810" customWidth="1"/>
    <col min="23" max="23" width="11.5546875" style="810" customWidth="1"/>
    <col min="24" max="24" width="12.6640625" style="810" customWidth="1"/>
    <col min="25" max="256" width="9.109375" style="810"/>
    <col min="257" max="257" width="4.109375" style="810" customWidth="1"/>
    <col min="258" max="258" width="44.44140625" style="810" customWidth="1"/>
    <col min="259" max="259" width="7.109375" style="810" customWidth="1"/>
    <col min="260" max="260" width="4.6640625" style="810" customWidth="1"/>
    <col min="261" max="261" width="15.5546875" style="810" customWidth="1"/>
    <col min="262" max="262" width="15.109375" style="810" customWidth="1"/>
    <col min="263" max="263" width="12.6640625" style="810" customWidth="1"/>
    <col min="264" max="266" width="11.6640625" style="810" customWidth="1"/>
    <col min="267" max="267" width="12.33203125" style="810" customWidth="1"/>
    <col min="268" max="274" width="11.6640625" style="810" customWidth="1"/>
    <col min="275" max="275" width="13.109375" style="810" customWidth="1"/>
    <col min="276" max="276" width="12.109375" style="810" customWidth="1"/>
    <col min="277" max="277" width="13.109375" style="810" customWidth="1"/>
    <col min="278" max="278" width="11.44140625" style="810" customWidth="1"/>
    <col min="279" max="279" width="11.5546875" style="810" customWidth="1"/>
    <col min="280" max="280" width="12.6640625" style="810" customWidth="1"/>
    <col min="281" max="512" width="9.109375" style="810"/>
    <col min="513" max="513" width="4.109375" style="810" customWidth="1"/>
    <col min="514" max="514" width="44.44140625" style="810" customWidth="1"/>
    <col min="515" max="515" width="7.109375" style="810" customWidth="1"/>
    <col min="516" max="516" width="4.6640625" style="810" customWidth="1"/>
    <col min="517" max="517" width="15.5546875" style="810" customWidth="1"/>
    <col min="518" max="518" width="15.109375" style="810" customWidth="1"/>
    <col min="519" max="519" width="12.6640625" style="810" customWidth="1"/>
    <col min="520" max="522" width="11.6640625" style="810" customWidth="1"/>
    <col min="523" max="523" width="12.33203125" style="810" customWidth="1"/>
    <col min="524" max="530" width="11.6640625" style="810" customWidth="1"/>
    <col min="531" max="531" width="13.109375" style="810" customWidth="1"/>
    <col min="532" max="532" width="12.109375" style="810" customWidth="1"/>
    <col min="533" max="533" width="13.109375" style="810" customWidth="1"/>
    <col min="534" max="534" width="11.44140625" style="810" customWidth="1"/>
    <col min="535" max="535" width="11.5546875" style="810" customWidth="1"/>
    <col min="536" max="536" width="12.6640625" style="810" customWidth="1"/>
    <col min="537" max="768" width="9.109375" style="810"/>
    <col min="769" max="769" width="4.109375" style="810" customWidth="1"/>
    <col min="770" max="770" width="44.44140625" style="810" customWidth="1"/>
    <col min="771" max="771" width="7.109375" style="810" customWidth="1"/>
    <col min="772" max="772" width="4.6640625" style="810" customWidth="1"/>
    <col min="773" max="773" width="15.5546875" style="810" customWidth="1"/>
    <col min="774" max="774" width="15.109375" style="810" customWidth="1"/>
    <col min="775" max="775" width="12.6640625" style="810" customWidth="1"/>
    <col min="776" max="778" width="11.6640625" style="810" customWidth="1"/>
    <col min="779" max="779" width="12.33203125" style="810" customWidth="1"/>
    <col min="780" max="786" width="11.6640625" style="810" customWidth="1"/>
    <col min="787" max="787" width="13.109375" style="810" customWidth="1"/>
    <col min="788" max="788" width="12.109375" style="810" customWidth="1"/>
    <col min="789" max="789" width="13.109375" style="810" customWidth="1"/>
    <col min="790" max="790" width="11.44140625" style="810" customWidth="1"/>
    <col min="791" max="791" width="11.5546875" style="810" customWidth="1"/>
    <col min="792" max="792" width="12.6640625" style="810" customWidth="1"/>
    <col min="793" max="1024" width="9.109375" style="810"/>
    <col min="1025" max="1025" width="4.109375" style="810" customWidth="1"/>
    <col min="1026" max="1026" width="44.44140625" style="810" customWidth="1"/>
    <col min="1027" max="1027" width="7.109375" style="810" customWidth="1"/>
    <col min="1028" max="1028" width="4.6640625" style="810" customWidth="1"/>
    <col min="1029" max="1029" width="15.5546875" style="810" customWidth="1"/>
    <col min="1030" max="1030" width="15.109375" style="810" customWidth="1"/>
    <col min="1031" max="1031" width="12.6640625" style="810" customWidth="1"/>
    <col min="1032" max="1034" width="11.6640625" style="810" customWidth="1"/>
    <col min="1035" max="1035" width="12.33203125" style="810" customWidth="1"/>
    <col min="1036" max="1042" width="11.6640625" style="810" customWidth="1"/>
    <col min="1043" max="1043" width="13.109375" style="810" customWidth="1"/>
    <col min="1044" max="1044" width="12.109375" style="810" customWidth="1"/>
    <col min="1045" max="1045" width="13.109375" style="810" customWidth="1"/>
    <col min="1046" max="1046" width="11.44140625" style="810" customWidth="1"/>
    <col min="1047" max="1047" width="11.5546875" style="810" customWidth="1"/>
    <col min="1048" max="1048" width="12.6640625" style="810" customWidth="1"/>
    <col min="1049" max="1280" width="9.109375" style="810"/>
    <col min="1281" max="1281" width="4.109375" style="810" customWidth="1"/>
    <col min="1282" max="1282" width="44.44140625" style="810" customWidth="1"/>
    <col min="1283" max="1283" width="7.109375" style="810" customWidth="1"/>
    <col min="1284" max="1284" width="4.6640625" style="810" customWidth="1"/>
    <col min="1285" max="1285" width="15.5546875" style="810" customWidth="1"/>
    <col min="1286" max="1286" width="15.109375" style="810" customWidth="1"/>
    <col min="1287" max="1287" width="12.6640625" style="810" customWidth="1"/>
    <col min="1288" max="1290" width="11.6640625" style="810" customWidth="1"/>
    <col min="1291" max="1291" width="12.33203125" style="810" customWidth="1"/>
    <col min="1292" max="1298" width="11.6640625" style="810" customWidth="1"/>
    <col min="1299" max="1299" width="13.109375" style="810" customWidth="1"/>
    <col min="1300" max="1300" width="12.109375" style="810" customWidth="1"/>
    <col min="1301" max="1301" width="13.109375" style="810" customWidth="1"/>
    <col min="1302" max="1302" width="11.44140625" style="810" customWidth="1"/>
    <col min="1303" max="1303" width="11.5546875" style="810" customWidth="1"/>
    <col min="1304" max="1304" width="12.6640625" style="810" customWidth="1"/>
    <col min="1305" max="1536" width="9.109375" style="810"/>
    <col min="1537" max="1537" width="4.109375" style="810" customWidth="1"/>
    <col min="1538" max="1538" width="44.44140625" style="810" customWidth="1"/>
    <col min="1539" max="1539" width="7.109375" style="810" customWidth="1"/>
    <col min="1540" max="1540" width="4.6640625" style="810" customWidth="1"/>
    <col min="1541" max="1541" width="15.5546875" style="810" customWidth="1"/>
    <col min="1542" max="1542" width="15.109375" style="810" customWidth="1"/>
    <col min="1543" max="1543" width="12.6640625" style="810" customWidth="1"/>
    <col min="1544" max="1546" width="11.6640625" style="810" customWidth="1"/>
    <col min="1547" max="1547" width="12.33203125" style="810" customWidth="1"/>
    <col min="1548" max="1554" width="11.6640625" style="810" customWidth="1"/>
    <col min="1555" max="1555" width="13.109375" style="810" customWidth="1"/>
    <col min="1556" max="1556" width="12.109375" style="810" customWidth="1"/>
    <col min="1557" max="1557" width="13.109375" style="810" customWidth="1"/>
    <col min="1558" max="1558" width="11.44140625" style="810" customWidth="1"/>
    <col min="1559" max="1559" width="11.5546875" style="810" customWidth="1"/>
    <col min="1560" max="1560" width="12.6640625" style="810" customWidth="1"/>
    <col min="1561" max="1792" width="9.109375" style="810"/>
    <col min="1793" max="1793" width="4.109375" style="810" customWidth="1"/>
    <col min="1794" max="1794" width="44.44140625" style="810" customWidth="1"/>
    <col min="1795" max="1795" width="7.109375" style="810" customWidth="1"/>
    <col min="1796" max="1796" width="4.6640625" style="810" customWidth="1"/>
    <col min="1797" max="1797" width="15.5546875" style="810" customWidth="1"/>
    <col min="1798" max="1798" width="15.109375" style="810" customWidth="1"/>
    <col min="1799" max="1799" width="12.6640625" style="810" customWidth="1"/>
    <col min="1800" max="1802" width="11.6640625" style="810" customWidth="1"/>
    <col min="1803" max="1803" width="12.33203125" style="810" customWidth="1"/>
    <col min="1804" max="1810" width="11.6640625" style="810" customWidth="1"/>
    <col min="1811" max="1811" width="13.109375" style="810" customWidth="1"/>
    <col min="1812" max="1812" width="12.109375" style="810" customWidth="1"/>
    <col min="1813" max="1813" width="13.109375" style="810" customWidth="1"/>
    <col min="1814" max="1814" width="11.44140625" style="810" customWidth="1"/>
    <col min="1815" max="1815" width="11.5546875" style="810" customWidth="1"/>
    <col min="1816" max="1816" width="12.6640625" style="810" customWidth="1"/>
    <col min="1817" max="2048" width="9.109375" style="810"/>
    <col min="2049" max="2049" width="4.109375" style="810" customWidth="1"/>
    <col min="2050" max="2050" width="44.44140625" style="810" customWidth="1"/>
    <col min="2051" max="2051" width="7.109375" style="810" customWidth="1"/>
    <col min="2052" max="2052" width="4.6640625" style="810" customWidth="1"/>
    <col min="2053" max="2053" width="15.5546875" style="810" customWidth="1"/>
    <col min="2054" max="2054" width="15.109375" style="810" customWidth="1"/>
    <col min="2055" max="2055" width="12.6640625" style="810" customWidth="1"/>
    <col min="2056" max="2058" width="11.6640625" style="810" customWidth="1"/>
    <col min="2059" max="2059" width="12.33203125" style="810" customWidth="1"/>
    <col min="2060" max="2066" width="11.6640625" style="810" customWidth="1"/>
    <col min="2067" max="2067" width="13.109375" style="810" customWidth="1"/>
    <col min="2068" max="2068" width="12.109375" style="810" customWidth="1"/>
    <col min="2069" max="2069" width="13.109375" style="810" customWidth="1"/>
    <col min="2070" max="2070" width="11.44140625" style="810" customWidth="1"/>
    <col min="2071" max="2071" width="11.5546875" style="810" customWidth="1"/>
    <col min="2072" max="2072" width="12.6640625" style="810" customWidth="1"/>
    <col min="2073" max="2304" width="9.109375" style="810"/>
    <col min="2305" max="2305" width="4.109375" style="810" customWidth="1"/>
    <col min="2306" max="2306" width="44.44140625" style="810" customWidth="1"/>
    <col min="2307" max="2307" width="7.109375" style="810" customWidth="1"/>
    <col min="2308" max="2308" width="4.6640625" style="810" customWidth="1"/>
    <col min="2309" max="2309" width="15.5546875" style="810" customWidth="1"/>
    <col min="2310" max="2310" width="15.109375" style="810" customWidth="1"/>
    <col min="2311" max="2311" width="12.6640625" style="810" customWidth="1"/>
    <col min="2312" max="2314" width="11.6640625" style="810" customWidth="1"/>
    <col min="2315" max="2315" width="12.33203125" style="810" customWidth="1"/>
    <col min="2316" max="2322" width="11.6640625" style="810" customWidth="1"/>
    <col min="2323" max="2323" width="13.109375" style="810" customWidth="1"/>
    <col min="2324" max="2324" width="12.109375" style="810" customWidth="1"/>
    <col min="2325" max="2325" width="13.109375" style="810" customWidth="1"/>
    <col min="2326" max="2326" width="11.44140625" style="810" customWidth="1"/>
    <col min="2327" max="2327" width="11.5546875" style="810" customWidth="1"/>
    <col min="2328" max="2328" width="12.6640625" style="810" customWidth="1"/>
    <col min="2329" max="2560" width="9.109375" style="810"/>
    <col min="2561" max="2561" width="4.109375" style="810" customWidth="1"/>
    <col min="2562" max="2562" width="44.44140625" style="810" customWidth="1"/>
    <col min="2563" max="2563" width="7.109375" style="810" customWidth="1"/>
    <col min="2564" max="2564" width="4.6640625" style="810" customWidth="1"/>
    <col min="2565" max="2565" width="15.5546875" style="810" customWidth="1"/>
    <col min="2566" max="2566" width="15.109375" style="810" customWidth="1"/>
    <col min="2567" max="2567" width="12.6640625" style="810" customWidth="1"/>
    <col min="2568" max="2570" width="11.6640625" style="810" customWidth="1"/>
    <col min="2571" max="2571" width="12.33203125" style="810" customWidth="1"/>
    <col min="2572" max="2578" width="11.6640625" style="810" customWidth="1"/>
    <col min="2579" max="2579" width="13.109375" style="810" customWidth="1"/>
    <col min="2580" max="2580" width="12.109375" style="810" customWidth="1"/>
    <col min="2581" max="2581" width="13.109375" style="810" customWidth="1"/>
    <col min="2582" max="2582" width="11.44140625" style="810" customWidth="1"/>
    <col min="2583" max="2583" width="11.5546875" style="810" customWidth="1"/>
    <col min="2584" max="2584" width="12.6640625" style="810" customWidth="1"/>
    <col min="2585" max="2816" width="9.109375" style="810"/>
    <col min="2817" max="2817" width="4.109375" style="810" customWidth="1"/>
    <col min="2818" max="2818" width="44.44140625" style="810" customWidth="1"/>
    <col min="2819" max="2819" width="7.109375" style="810" customWidth="1"/>
    <col min="2820" max="2820" width="4.6640625" style="810" customWidth="1"/>
    <col min="2821" max="2821" width="15.5546875" style="810" customWidth="1"/>
    <col min="2822" max="2822" width="15.109375" style="810" customWidth="1"/>
    <col min="2823" max="2823" width="12.6640625" style="810" customWidth="1"/>
    <col min="2824" max="2826" width="11.6640625" style="810" customWidth="1"/>
    <col min="2827" max="2827" width="12.33203125" style="810" customWidth="1"/>
    <col min="2828" max="2834" width="11.6640625" style="810" customWidth="1"/>
    <col min="2835" max="2835" width="13.109375" style="810" customWidth="1"/>
    <col min="2836" max="2836" width="12.109375" style="810" customWidth="1"/>
    <col min="2837" max="2837" width="13.109375" style="810" customWidth="1"/>
    <col min="2838" max="2838" width="11.44140625" style="810" customWidth="1"/>
    <col min="2839" max="2839" width="11.5546875" style="810" customWidth="1"/>
    <col min="2840" max="2840" width="12.6640625" style="810" customWidth="1"/>
    <col min="2841" max="3072" width="9.109375" style="810"/>
    <col min="3073" max="3073" width="4.109375" style="810" customWidth="1"/>
    <col min="3074" max="3074" width="44.44140625" style="810" customWidth="1"/>
    <col min="3075" max="3075" width="7.109375" style="810" customWidth="1"/>
    <col min="3076" max="3076" width="4.6640625" style="810" customWidth="1"/>
    <col min="3077" max="3077" width="15.5546875" style="810" customWidth="1"/>
    <col min="3078" max="3078" width="15.109375" style="810" customWidth="1"/>
    <col min="3079" max="3079" width="12.6640625" style="810" customWidth="1"/>
    <col min="3080" max="3082" width="11.6640625" style="810" customWidth="1"/>
    <col min="3083" max="3083" width="12.33203125" style="810" customWidth="1"/>
    <col min="3084" max="3090" width="11.6640625" style="810" customWidth="1"/>
    <col min="3091" max="3091" width="13.109375" style="810" customWidth="1"/>
    <col min="3092" max="3092" width="12.109375" style="810" customWidth="1"/>
    <col min="3093" max="3093" width="13.109375" style="810" customWidth="1"/>
    <col min="3094" max="3094" width="11.44140625" style="810" customWidth="1"/>
    <col min="3095" max="3095" width="11.5546875" style="810" customWidth="1"/>
    <col min="3096" max="3096" width="12.6640625" style="810" customWidth="1"/>
    <col min="3097" max="3328" width="9.109375" style="810"/>
    <col min="3329" max="3329" width="4.109375" style="810" customWidth="1"/>
    <col min="3330" max="3330" width="44.44140625" style="810" customWidth="1"/>
    <col min="3331" max="3331" width="7.109375" style="810" customWidth="1"/>
    <col min="3332" max="3332" width="4.6640625" style="810" customWidth="1"/>
    <col min="3333" max="3333" width="15.5546875" style="810" customWidth="1"/>
    <col min="3334" max="3334" width="15.109375" style="810" customWidth="1"/>
    <col min="3335" max="3335" width="12.6640625" style="810" customWidth="1"/>
    <col min="3336" max="3338" width="11.6640625" style="810" customWidth="1"/>
    <col min="3339" max="3339" width="12.33203125" style="810" customWidth="1"/>
    <col min="3340" max="3346" width="11.6640625" style="810" customWidth="1"/>
    <col min="3347" max="3347" width="13.109375" style="810" customWidth="1"/>
    <col min="3348" max="3348" width="12.109375" style="810" customWidth="1"/>
    <col min="3349" max="3349" width="13.109375" style="810" customWidth="1"/>
    <col min="3350" max="3350" width="11.44140625" style="810" customWidth="1"/>
    <col min="3351" max="3351" width="11.5546875" style="810" customWidth="1"/>
    <col min="3352" max="3352" width="12.6640625" style="810" customWidth="1"/>
    <col min="3353" max="3584" width="9.109375" style="810"/>
    <col min="3585" max="3585" width="4.109375" style="810" customWidth="1"/>
    <col min="3586" max="3586" width="44.44140625" style="810" customWidth="1"/>
    <col min="3587" max="3587" width="7.109375" style="810" customWidth="1"/>
    <col min="3588" max="3588" width="4.6640625" style="810" customWidth="1"/>
    <col min="3589" max="3589" width="15.5546875" style="810" customWidth="1"/>
    <col min="3590" max="3590" width="15.109375" style="810" customWidth="1"/>
    <col min="3591" max="3591" width="12.6640625" style="810" customWidth="1"/>
    <col min="3592" max="3594" width="11.6640625" style="810" customWidth="1"/>
    <col min="3595" max="3595" width="12.33203125" style="810" customWidth="1"/>
    <col min="3596" max="3602" width="11.6640625" style="810" customWidth="1"/>
    <col min="3603" max="3603" width="13.109375" style="810" customWidth="1"/>
    <col min="3604" max="3604" width="12.109375" style="810" customWidth="1"/>
    <col min="3605" max="3605" width="13.109375" style="810" customWidth="1"/>
    <col min="3606" max="3606" width="11.44140625" style="810" customWidth="1"/>
    <col min="3607" max="3607" width="11.5546875" style="810" customWidth="1"/>
    <col min="3608" max="3608" width="12.6640625" style="810" customWidth="1"/>
    <col min="3609" max="3840" width="9.109375" style="810"/>
    <col min="3841" max="3841" width="4.109375" style="810" customWidth="1"/>
    <col min="3842" max="3842" width="44.44140625" style="810" customWidth="1"/>
    <col min="3843" max="3843" width="7.109375" style="810" customWidth="1"/>
    <col min="3844" max="3844" width="4.6640625" style="810" customWidth="1"/>
    <col min="3845" max="3845" width="15.5546875" style="810" customWidth="1"/>
    <col min="3846" max="3846" width="15.109375" style="810" customWidth="1"/>
    <col min="3847" max="3847" width="12.6640625" style="810" customWidth="1"/>
    <col min="3848" max="3850" width="11.6640625" style="810" customWidth="1"/>
    <col min="3851" max="3851" width="12.33203125" style="810" customWidth="1"/>
    <col min="3852" max="3858" width="11.6640625" style="810" customWidth="1"/>
    <col min="3859" max="3859" width="13.109375" style="810" customWidth="1"/>
    <col min="3860" max="3860" width="12.109375" style="810" customWidth="1"/>
    <col min="3861" max="3861" width="13.109375" style="810" customWidth="1"/>
    <col min="3862" max="3862" width="11.44140625" style="810" customWidth="1"/>
    <col min="3863" max="3863" width="11.5546875" style="810" customWidth="1"/>
    <col min="3864" max="3864" width="12.6640625" style="810" customWidth="1"/>
    <col min="3865" max="4096" width="9.109375" style="810"/>
    <col min="4097" max="4097" width="4.109375" style="810" customWidth="1"/>
    <col min="4098" max="4098" width="44.44140625" style="810" customWidth="1"/>
    <col min="4099" max="4099" width="7.109375" style="810" customWidth="1"/>
    <col min="4100" max="4100" width="4.6640625" style="810" customWidth="1"/>
    <col min="4101" max="4101" width="15.5546875" style="810" customWidth="1"/>
    <col min="4102" max="4102" width="15.109375" style="810" customWidth="1"/>
    <col min="4103" max="4103" width="12.6640625" style="810" customWidth="1"/>
    <col min="4104" max="4106" width="11.6640625" style="810" customWidth="1"/>
    <col min="4107" max="4107" width="12.33203125" style="810" customWidth="1"/>
    <col min="4108" max="4114" width="11.6640625" style="810" customWidth="1"/>
    <col min="4115" max="4115" width="13.109375" style="810" customWidth="1"/>
    <col min="4116" max="4116" width="12.109375" style="810" customWidth="1"/>
    <col min="4117" max="4117" width="13.109375" style="810" customWidth="1"/>
    <col min="4118" max="4118" width="11.44140625" style="810" customWidth="1"/>
    <col min="4119" max="4119" width="11.5546875" style="810" customWidth="1"/>
    <col min="4120" max="4120" width="12.6640625" style="810" customWidth="1"/>
    <col min="4121" max="4352" width="9.109375" style="810"/>
    <col min="4353" max="4353" width="4.109375" style="810" customWidth="1"/>
    <col min="4354" max="4354" width="44.44140625" style="810" customWidth="1"/>
    <col min="4355" max="4355" width="7.109375" style="810" customWidth="1"/>
    <col min="4356" max="4356" width="4.6640625" style="810" customWidth="1"/>
    <col min="4357" max="4357" width="15.5546875" style="810" customWidth="1"/>
    <col min="4358" max="4358" width="15.109375" style="810" customWidth="1"/>
    <col min="4359" max="4359" width="12.6640625" style="810" customWidth="1"/>
    <col min="4360" max="4362" width="11.6640625" style="810" customWidth="1"/>
    <col min="4363" max="4363" width="12.33203125" style="810" customWidth="1"/>
    <col min="4364" max="4370" width="11.6640625" style="810" customWidth="1"/>
    <col min="4371" max="4371" width="13.109375" style="810" customWidth="1"/>
    <col min="4372" max="4372" width="12.109375" style="810" customWidth="1"/>
    <col min="4373" max="4373" width="13.109375" style="810" customWidth="1"/>
    <col min="4374" max="4374" width="11.44140625" style="810" customWidth="1"/>
    <col min="4375" max="4375" width="11.5546875" style="810" customWidth="1"/>
    <col min="4376" max="4376" width="12.6640625" style="810" customWidth="1"/>
    <col min="4377" max="4608" width="9.109375" style="810"/>
    <col min="4609" max="4609" width="4.109375" style="810" customWidth="1"/>
    <col min="4610" max="4610" width="44.44140625" style="810" customWidth="1"/>
    <col min="4611" max="4611" width="7.109375" style="810" customWidth="1"/>
    <col min="4612" max="4612" width="4.6640625" style="810" customWidth="1"/>
    <col min="4613" max="4613" width="15.5546875" style="810" customWidth="1"/>
    <col min="4614" max="4614" width="15.109375" style="810" customWidth="1"/>
    <col min="4615" max="4615" width="12.6640625" style="810" customWidth="1"/>
    <col min="4616" max="4618" width="11.6640625" style="810" customWidth="1"/>
    <col min="4619" max="4619" width="12.33203125" style="810" customWidth="1"/>
    <col min="4620" max="4626" width="11.6640625" style="810" customWidth="1"/>
    <col min="4627" max="4627" width="13.109375" style="810" customWidth="1"/>
    <col min="4628" max="4628" width="12.109375" style="810" customWidth="1"/>
    <col min="4629" max="4629" width="13.109375" style="810" customWidth="1"/>
    <col min="4630" max="4630" width="11.44140625" style="810" customWidth="1"/>
    <col min="4631" max="4631" width="11.5546875" style="810" customWidth="1"/>
    <col min="4632" max="4632" width="12.6640625" style="810" customWidth="1"/>
    <col min="4633" max="4864" width="9.109375" style="810"/>
    <col min="4865" max="4865" width="4.109375" style="810" customWidth="1"/>
    <col min="4866" max="4866" width="44.44140625" style="810" customWidth="1"/>
    <col min="4867" max="4867" width="7.109375" style="810" customWidth="1"/>
    <col min="4868" max="4868" width="4.6640625" style="810" customWidth="1"/>
    <col min="4869" max="4869" width="15.5546875" style="810" customWidth="1"/>
    <col min="4870" max="4870" width="15.109375" style="810" customWidth="1"/>
    <col min="4871" max="4871" width="12.6640625" style="810" customWidth="1"/>
    <col min="4872" max="4874" width="11.6640625" style="810" customWidth="1"/>
    <col min="4875" max="4875" width="12.33203125" style="810" customWidth="1"/>
    <col min="4876" max="4882" width="11.6640625" style="810" customWidth="1"/>
    <col min="4883" max="4883" width="13.109375" style="810" customWidth="1"/>
    <col min="4884" max="4884" width="12.109375" style="810" customWidth="1"/>
    <col min="4885" max="4885" width="13.109375" style="810" customWidth="1"/>
    <col min="4886" max="4886" width="11.44140625" style="810" customWidth="1"/>
    <col min="4887" max="4887" width="11.5546875" style="810" customWidth="1"/>
    <col min="4888" max="4888" width="12.6640625" style="810" customWidth="1"/>
    <col min="4889" max="5120" width="9.109375" style="810"/>
    <col min="5121" max="5121" width="4.109375" style="810" customWidth="1"/>
    <col min="5122" max="5122" width="44.44140625" style="810" customWidth="1"/>
    <col min="5123" max="5123" width="7.109375" style="810" customWidth="1"/>
    <col min="5124" max="5124" width="4.6640625" style="810" customWidth="1"/>
    <col min="5125" max="5125" width="15.5546875" style="810" customWidth="1"/>
    <col min="5126" max="5126" width="15.109375" style="810" customWidth="1"/>
    <col min="5127" max="5127" width="12.6640625" style="810" customWidth="1"/>
    <col min="5128" max="5130" width="11.6640625" style="810" customWidth="1"/>
    <col min="5131" max="5131" width="12.33203125" style="810" customWidth="1"/>
    <col min="5132" max="5138" width="11.6640625" style="810" customWidth="1"/>
    <col min="5139" max="5139" width="13.109375" style="810" customWidth="1"/>
    <col min="5140" max="5140" width="12.109375" style="810" customWidth="1"/>
    <col min="5141" max="5141" width="13.109375" style="810" customWidth="1"/>
    <col min="5142" max="5142" width="11.44140625" style="810" customWidth="1"/>
    <col min="5143" max="5143" width="11.5546875" style="810" customWidth="1"/>
    <col min="5144" max="5144" width="12.6640625" style="810" customWidth="1"/>
    <col min="5145" max="5376" width="9.109375" style="810"/>
    <col min="5377" max="5377" width="4.109375" style="810" customWidth="1"/>
    <col min="5378" max="5378" width="44.44140625" style="810" customWidth="1"/>
    <col min="5379" max="5379" width="7.109375" style="810" customWidth="1"/>
    <col min="5380" max="5380" width="4.6640625" style="810" customWidth="1"/>
    <col min="5381" max="5381" width="15.5546875" style="810" customWidth="1"/>
    <col min="5382" max="5382" width="15.109375" style="810" customWidth="1"/>
    <col min="5383" max="5383" width="12.6640625" style="810" customWidth="1"/>
    <col min="5384" max="5386" width="11.6640625" style="810" customWidth="1"/>
    <col min="5387" max="5387" width="12.33203125" style="810" customWidth="1"/>
    <col min="5388" max="5394" width="11.6640625" style="810" customWidth="1"/>
    <col min="5395" max="5395" width="13.109375" style="810" customWidth="1"/>
    <col min="5396" max="5396" width="12.109375" style="810" customWidth="1"/>
    <col min="5397" max="5397" width="13.109375" style="810" customWidth="1"/>
    <col min="5398" max="5398" width="11.44140625" style="810" customWidth="1"/>
    <col min="5399" max="5399" width="11.5546875" style="810" customWidth="1"/>
    <col min="5400" max="5400" width="12.6640625" style="810" customWidth="1"/>
    <col min="5401" max="5632" width="9.109375" style="810"/>
    <col min="5633" max="5633" width="4.109375" style="810" customWidth="1"/>
    <col min="5634" max="5634" width="44.44140625" style="810" customWidth="1"/>
    <col min="5635" max="5635" width="7.109375" style="810" customWidth="1"/>
    <col min="5636" max="5636" width="4.6640625" style="810" customWidth="1"/>
    <col min="5637" max="5637" width="15.5546875" style="810" customWidth="1"/>
    <col min="5638" max="5638" width="15.109375" style="810" customWidth="1"/>
    <col min="5639" max="5639" width="12.6640625" style="810" customWidth="1"/>
    <col min="5640" max="5642" width="11.6640625" style="810" customWidth="1"/>
    <col min="5643" max="5643" width="12.33203125" style="810" customWidth="1"/>
    <col min="5644" max="5650" width="11.6640625" style="810" customWidth="1"/>
    <col min="5651" max="5651" width="13.109375" style="810" customWidth="1"/>
    <col min="5652" max="5652" width="12.109375" style="810" customWidth="1"/>
    <col min="5653" max="5653" width="13.109375" style="810" customWidth="1"/>
    <col min="5654" max="5654" width="11.44140625" style="810" customWidth="1"/>
    <col min="5655" max="5655" width="11.5546875" style="810" customWidth="1"/>
    <col min="5656" max="5656" width="12.6640625" style="810" customWidth="1"/>
    <col min="5657" max="5888" width="9.109375" style="810"/>
    <col min="5889" max="5889" width="4.109375" style="810" customWidth="1"/>
    <col min="5890" max="5890" width="44.44140625" style="810" customWidth="1"/>
    <col min="5891" max="5891" width="7.109375" style="810" customWidth="1"/>
    <col min="5892" max="5892" width="4.6640625" style="810" customWidth="1"/>
    <col min="5893" max="5893" width="15.5546875" style="810" customWidth="1"/>
    <col min="5894" max="5894" width="15.109375" style="810" customWidth="1"/>
    <col min="5895" max="5895" width="12.6640625" style="810" customWidth="1"/>
    <col min="5896" max="5898" width="11.6640625" style="810" customWidth="1"/>
    <col min="5899" max="5899" width="12.33203125" style="810" customWidth="1"/>
    <col min="5900" max="5906" width="11.6640625" style="810" customWidth="1"/>
    <col min="5907" max="5907" width="13.109375" style="810" customWidth="1"/>
    <col min="5908" max="5908" width="12.109375" style="810" customWidth="1"/>
    <col min="5909" max="5909" width="13.109375" style="810" customWidth="1"/>
    <col min="5910" max="5910" width="11.44140625" style="810" customWidth="1"/>
    <col min="5911" max="5911" width="11.5546875" style="810" customWidth="1"/>
    <col min="5912" max="5912" width="12.6640625" style="810" customWidth="1"/>
    <col min="5913" max="6144" width="9.109375" style="810"/>
    <col min="6145" max="6145" width="4.109375" style="810" customWidth="1"/>
    <col min="6146" max="6146" width="44.44140625" style="810" customWidth="1"/>
    <col min="6147" max="6147" width="7.109375" style="810" customWidth="1"/>
    <col min="6148" max="6148" width="4.6640625" style="810" customWidth="1"/>
    <col min="6149" max="6149" width="15.5546875" style="810" customWidth="1"/>
    <col min="6150" max="6150" width="15.109375" style="810" customWidth="1"/>
    <col min="6151" max="6151" width="12.6640625" style="810" customWidth="1"/>
    <col min="6152" max="6154" width="11.6640625" style="810" customWidth="1"/>
    <col min="6155" max="6155" width="12.33203125" style="810" customWidth="1"/>
    <col min="6156" max="6162" width="11.6640625" style="810" customWidth="1"/>
    <col min="6163" max="6163" width="13.109375" style="810" customWidth="1"/>
    <col min="6164" max="6164" width="12.109375" style="810" customWidth="1"/>
    <col min="6165" max="6165" width="13.109375" style="810" customWidth="1"/>
    <col min="6166" max="6166" width="11.44140625" style="810" customWidth="1"/>
    <col min="6167" max="6167" width="11.5546875" style="810" customWidth="1"/>
    <col min="6168" max="6168" width="12.6640625" style="810" customWidth="1"/>
    <col min="6169" max="6400" width="9.109375" style="810"/>
    <col min="6401" max="6401" width="4.109375" style="810" customWidth="1"/>
    <col min="6402" max="6402" width="44.44140625" style="810" customWidth="1"/>
    <col min="6403" max="6403" width="7.109375" style="810" customWidth="1"/>
    <col min="6404" max="6404" width="4.6640625" style="810" customWidth="1"/>
    <col min="6405" max="6405" width="15.5546875" style="810" customWidth="1"/>
    <col min="6406" max="6406" width="15.109375" style="810" customWidth="1"/>
    <col min="6407" max="6407" width="12.6640625" style="810" customWidth="1"/>
    <col min="6408" max="6410" width="11.6640625" style="810" customWidth="1"/>
    <col min="6411" max="6411" width="12.33203125" style="810" customWidth="1"/>
    <col min="6412" max="6418" width="11.6640625" style="810" customWidth="1"/>
    <col min="6419" max="6419" width="13.109375" style="810" customWidth="1"/>
    <col min="6420" max="6420" width="12.109375" style="810" customWidth="1"/>
    <col min="6421" max="6421" width="13.109375" style="810" customWidth="1"/>
    <col min="6422" max="6422" width="11.44140625" style="810" customWidth="1"/>
    <col min="6423" max="6423" width="11.5546875" style="810" customWidth="1"/>
    <col min="6424" max="6424" width="12.6640625" style="810" customWidth="1"/>
    <col min="6425" max="6656" width="9.109375" style="810"/>
    <col min="6657" max="6657" width="4.109375" style="810" customWidth="1"/>
    <col min="6658" max="6658" width="44.44140625" style="810" customWidth="1"/>
    <col min="6659" max="6659" width="7.109375" style="810" customWidth="1"/>
    <col min="6660" max="6660" width="4.6640625" style="810" customWidth="1"/>
    <col min="6661" max="6661" width="15.5546875" style="810" customWidth="1"/>
    <col min="6662" max="6662" width="15.109375" style="810" customWidth="1"/>
    <col min="6663" max="6663" width="12.6640625" style="810" customWidth="1"/>
    <col min="6664" max="6666" width="11.6640625" style="810" customWidth="1"/>
    <col min="6667" max="6667" width="12.33203125" style="810" customWidth="1"/>
    <col min="6668" max="6674" width="11.6640625" style="810" customWidth="1"/>
    <col min="6675" max="6675" width="13.109375" style="810" customWidth="1"/>
    <col min="6676" max="6676" width="12.109375" style="810" customWidth="1"/>
    <col min="6677" max="6677" width="13.109375" style="810" customWidth="1"/>
    <col min="6678" max="6678" width="11.44140625" style="810" customWidth="1"/>
    <col min="6679" max="6679" width="11.5546875" style="810" customWidth="1"/>
    <col min="6680" max="6680" width="12.6640625" style="810" customWidth="1"/>
    <col min="6681" max="6912" width="9.109375" style="810"/>
    <col min="6913" max="6913" width="4.109375" style="810" customWidth="1"/>
    <col min="6914" max="6914" width="44.44140625" style="810" customWidth="1"/>
    <col min="6915" max="6915" width="7.109375" style="810" customWidth="1"/>
    <col min="6916" max="6916" width="4.6640625" style="810" customWidth="1"/>
    <col min="6917" max="6917" width="15.5546875" style="810" customWidth="1"/>
    <col min="6918" max="6918" width="15.109375" style="810" customWidth="1"/>
    <col min="6919" max="6919" width="12.6640625" style="810" customWidth="1"/>
    <col min="6920" max="6922" width="11.6640625" style="810" customWidth="1"/>
    <col min="6923" max="6923" width="12.33203125" style="810" customWidth="1"/>
    <col min="6924" max="6930" width="11.6640625" style="810" customWidth="1"/>
    <col min="6931" max="6931" width="13.109375" style="810" customWidth="1"/>
    <col min="6932" max="6932" width="12.109375" style="810" customWidth="1"/>
    <col min="6933" max="6933" width="13.109375" style="810" customWidth="1"/>
    <col min="6934" max="6934" width="11.44140625" style="810" customWidth="1"/>
    <col min="6935" max="6935" width="11.5546875" style="810" customWidth="1"/>
    <col min="6936" max="6936" width="12.6640625" style="810" customWidth="1"/>
    <col min="6937" max="7168" width="9.109375" style="810"/>
    <col min="7169" max="7169" width="4.109375" style="810" customWidth="1"/>
    <col min="7170" max="7170" width="44.44140625" style="810" customWidth="1"/>
    <col min="7171" max="7171" width="7.109375" style="810" customWidth="1"/>
    <col min="7172" max="7172" width="4.6640625" style="810" customWidth="1"/>
    <col min="7173" max="7173" width="15.5546875" style="810" customWidth="1"/>
    <col min="7174" max="7174" width="15.109375" style="810" customWidth="1"/>
    <col min="7175" max="7175" width="12.6640625" style="810" customWidth="1"/>
    <col min="7176" max="7178" width="11.6640625" style="810" customWidth="1"/>
    <col min="7179" max="7179" width="12.33203125" style="810" customWidth="1"/>
    <col min="7180" max="7186" width="11.6640625" style="810" customWidth="1"/>
    <col min="7187" max="7187" width="13.109375" style="810" customWidth="1"/>
    <col min="7188" max="7188" width="12.109375" style="810" customWidth="1"/>
    <col min="7189" max="7189" width="13.109375" style="810" customWidth="1"/>
    <col min="7190" max="7190" width="11.44140625" style="810" customWidth="1"/>
    <col min="7191" max="7191" width="11.5546875" style="810" customWidth="1"/>
    <col min="7192" max="7192" width="12.6640625" style="810" customWidth="1"/>
    <col min="7193" max="7424" width="9.109375" style="810"/>
    <col min="7425" max="7425" width="4.109375" style="810" customWidth="1"/>
    <col min="7426" max="7426" width="44.44140625" style="810" customWidth="1"/>
    <col min="7427" max="7427" width="7.109375" style="810" customWidth="1"/>
    <col min="7428" max="7428" width="4.6640625" style="810" customWidth="1"/>
    <col min="7429" max="7429" width="15.5546875" style="810" customWidth="1"/>
    <col min="7430" max="7430" width="15.109375" style="810" customWidth="1"/>
    <col min="7431" max="7431" width="12.6640625" style="810" customWidth="1"/>
    <col min="7432" max="7434" width="11.6640625" style="810" customWidth="1"/>
    <col min="7435" max="7435" width="12.33203125" style="810" customWidth="1"/>
    <col min="7436" max="7442" width="11.6640625" style="810" customWidth="1"/>
    <col min="7443" max="7443" width="13.109375" style="810" customWidth="1"/>
    <col min="7444" max="7444" width="12.109375" style="810" customWidth="1"/>
    <col min="7445" max="7445" width="13.109375" style="810" customWidth="1"/>
    <col min="7446" max="7446" width="11.44140625" style="810" customWidth="1"/>
    <col min="7447" max="7447" width="11.5546875" style="810" customWidth="1"/>
    <col min="7448" max="7448" width="12.6640625" style="810" customWidth="1"/>
    <col min="7449" max="7680" width="9.109375" style="810"/>
    <col min="7681" max="7681" width="4.109375" style="810" customWidth="1"/>
    <col min="7682" max="7682" width="44.44140625" style="810" customWidth="1"/>
    <col min="7683" max="7683" width="7.109375" style="810" customWidth="1"/>
    <col min="7684" max="7684" width="4.6640625" style="810" customWidth="1"/>
    <col min="7685" max="7685" width="15.5546875" style="810" customWidth="1"/>
    <col min="7686" max="7686" width="15.109375" style="810" customWidth="1"/>
    <col min="7687" max="7687" width="12.6640625" style="810" customWidth="1"/>
    <col min="7688" max="7690" width="11.6640625" style="810" customWidth="1"/>
    <col min="7691" max="7691" width="12.33203125" style="810" customWidth="1"/>
    <col min="7692" max="7698" width="11.6640625" style="810" customWidth="1"/>
    <col min="7699" max="7699" width="13.109375" style="810" customWidth="1"/>
    <col min="7700" max="7700" width="12.109375" style="810" customWidth="1"/>
    <col min="7701" max="7701" width="13.109375" style="810" customWidth="1"/>
    <col min="7702" max="7702" width="11.44140625" style="810" customWidth="1"/>
    <col min="7703" max="7703" width="11.5546875" style="810" customWidth="1"/>
    <col min="7704" max="7704" width="12.6640625" style="810" customWidth="1"/>
    <col min="7705" max="7936" width="9.109375" style="810"/>
    <col min="7937" max="7937" width="4.109375" style="810" customWidth="1"/>
    <col min="7938" max="7938" width="44.44140625" style="810" customWidth="1"/>
    <col min="7939" max="7939" width="7.109375" style="810" customWidth="1"/>
    <col min="7940" max="7940" width="4.6640625" style="810" customWidth="1"/>
    <col min="7941" max="7941" width="15.5546875" style="810" customWidth="1"/>
    <col min="7942" max="7942" width="15.109375" style="810" customWidth="1"/>
    <col min="7943" max="7943" width="12.6640625" style="810" customWidth="1"/>
    <col min="7944" max="7946" width="11.6640625" style="810" customWidth="1"/>
    <col min="7947" max="7947" width="12.33203125" style="810" customWidth="1"/>
    <col min="7948" max="7954" width="11.6640625" style="810" customWidth="1"/>
    <col min="7955" max="7955" width="13.109375" style="810" customWidth="1"/>
    <col min="7956" max="7956" width="12.109375" style="810" customWidth="1"/>
    <col min="7957" max="7957" width="13.109375" style="810" customWidth="1"/>
    <col min="7958" max="7958" width="11.44140625" style="810" customWidth="1"/>
    <col min="7959" max="7959" width="11.5546875" style="810" customWidth="1"/>
    <col min="7960" max="7960" width="12.6640625" style="810" customWidth="1"/>
    <col min="7961" max="8192" width="9.109375" style="810"/>
    <col min="8193" max="8193" width="4.109375" style="810" customWidth="1"/>
    <col min="8194" max="8194" width="44.44140625" style="810" customWidth="1"/>
    <col min="8195" max="8195" width="7.109375" style="810" customWidth="1"/>
    <col min="8196" max="8196" width="4.6640625" style="810" customWidth="1"/>
    <col min="8197" max="8197" width="15.5546875" style="810" customWidth="1"/>
    <col min="8198" max="8198" width="15.109375" style="810" customWidth="1"/>
    <col min="8199" max="8199" width="12.6640625" style="810" customWidth="1"/>
    <col min="8200" max="8202" width="11.6640625" style="810" customWidth="1"/>
    <col min="8203" max="8203" width="12.33203125" style="810" customWidth="1"/>
    <col min="8204" max="8210" width="11.6640625" style="810" customWidth="1"/>
    <col min="8211" max="8211" width="13.109375" style="810" customWidth="1"/>
    <col min="8212" max="8212" width="12.109375" style="810" customWidth="1"/>
    <col min="8213" max="8213" width="13.109375" style="810" customWidth="1"/>
    <col min="8214" max="8214" width="11.44140625" style="810" customWidth="1"/>
    <col min="8215" max="8215" width="11.5546875" style="810" customWidth="1"/>
    <col min="8216" max="8216" width="12.6640625" style="810" customWidth="1"/>
    <col min="8217" max="8448" width="9.109375" style="810"/>
    <col min="8449" max="8449" width="4.109375" style="810" customWidth="1"/>
    <col min="8450" max="8450" width="44.44140625" style="810" customWidth="1"/>
    <col min="8451" max="8451" width="7.109375" style="810" customWidth="1"/>
    <col min="8452" max="8452" width="4.6640625" style="810" customWidth="1"/>
    <col min="8453" max="8453" width="15.5546875" style="810" customWidth="1"/>
    <col min="8454" max="8454" width="15.109375" style="810" customWidth="1"/>
    <col min="8455" max="8455" width="12.6640625" style="810" customWidth="1"/>
    <col min="8456" max="8458" width="11.6640625" style="810" customWidth="1"/>
    <col min="8459" max="8459" width="12.33203125" style="810" customWidth="1"/>
    <col min="8460" max="8466" width="11.6640625" style="810" customWidth="1"/>
    <col min="8467" max="8467" width="13.109375" style="810" customWidth="1"/>
    <col min="8468" max="8468" width="12.109375" style="810" customWidth="1"/>
    <col min="8469" max="8469" width="13.109375" style="810" customWidth="1"/>
    <col min="8470" max="8470" width="11.44140625" style="810" customWidth="1"/>
    <col min="8471" max="8471" width="11.5546875" style="810" customWidth="1"/>
    <col min="8472" max="8472" width="12.6640625" style="810" customWidth="1"/>
    <col min="8473" max="8704" width="9.109375" style="810"/>
    <col min="8705" max="8705" width="4.109375" style="810" customWidth="1"/>
    <col min="8706" max="8706" width="44.44140625" style="810" customWidth="1"/>
    <col min="8707" max="8707" width="7.109375" style="810" customWidth="1"/>
    <col min="8708" max="8708" width="4.6640625" style="810" customWidth="1"/>
    <col min="8709" max="8709" width="15.5546875" style="810" customWidth="1"/>
    <col min="8710" max="8710" width="15.109375" style="810" customWidth="1"/>
    <col min="8711" max="8711" width="12.6640625" style="810" customWidth="1"/>
    <col min="8712" max="8714" width="11.6640625" style="810" customWidth="1"/>
    <col min="8715" max="8715" width="12.33203125" style="810" customWidth="1"/>
    <col min="8716" max="8722" width="11.6640625" style="810" customWidth="1"/>
    <col min="8723" max="8723" width="13.109375" style="810" customWidth="1"/>
    <col min="8724" max="8724" width="12.109375" style="810" customWidth="1"/>
    <col min="8725" max="8725" width="13.109375" style="810" customWidth="1"/>
    <col min="8726" max="8726" width="11.44140625" style="810" customWidth="1"/>
    <col min="8727" max="8727" width="11.5546875" style="810" customWidth="1"/>
    <col min="8728" max="8728" width="12.6640625" style="810" customWidth="1"/>
    <col min="8729" max="8960" width="9.109375" style="810"/>
    <col min="8961" max="8961" width="4.109375" style="810" customWidth="1"/>
    <col min="8962" max="8962" width="44.44140625" style="810" customWidth="1"/>
    <col min="8963" max="8963" width="7.109375" style="810" customWidth="1"/>
    <col min="8964" max="8964" width="4.6640625" style="810" customWidth="1"/>
    <col min="8965" max="8965" width="15.5546875" style="810" customWidth="1"/>
    <col min="8966" max="8966" width="15.109375" style="810" customWidth="1"/>
    <col min="8967" max="8967" width="12.6640625" style="810" customWidth="1"/>
    <col min="8968" max="8970" width="11.6640625" style="810" customWidth="1"/>
    <col min="8971" max="8971" width="12.33203125" style="810" customWidth="1"/>
    <col min="8972" max="8978" width="11.6640625" style="810" customWidth="1"/>
    <col min="8979" max="8979" width="13.109375" style="810" customWidth="1"/>
    <col min="8980" max="8980" width="12.109375" style="810" customWidth="1"/>
    <col min="8981" max="8981" width="13.109375" style="810" customWidth="1"/>
    <col min="8982" max="8982" width="11.44140625" style="810" customWidth="1"/>
    <col min="8983" max="8983" width="11.5546875" style="810" customWidth="1"/>
    <col min="8984" max="8984" width="12.6640625" style="810" customWidth="1"/>
    <col min="8985" max="9216" width="9.109375" style="810"/>
    <col min="9217" max="9217" width="4.109375" style="810" customWidth="1"/>
    <col min="9218" max="9218" width="44.44140625" style="810" customWidth="1"/>
    <col min="9219" max="9219" width="7.109375" style="810" customWidth="1"/>
    <col min="9220" max="9220" width="4.6640625" style="810" customWidth="1"/>
    <col min="9221" max="9221" width="15.5546875" style="810" customWidth="1"/>
    <col min="9222" max="9222" width="15.109375" style="810" customWidth="1"/>
    <col min="9223" max="9223" width="12.6640625" style="810" customWidth="1"/>
    <col min="9224" max="9226" width="11.6640625" style="810" customWidth="1"/>
    <col min="9227" max="9227" width="12.33203125" style="810" customWidth="1"/>
    <col min="9228" max="9234" width="11.6640625" style="810" customWidth="1"/>
    <col min="9235" max="9235" width="13.109375" style="810" customWidth="1"/>
    <col min="9236" max="9236" width="12.109375" style="810" customWidth="1"/>
    <col min="9237" max="9237" width="13.109375" style="810" customWidth="1"/>
    <col min="9238" max="9238" width="11.44140625" style="810" customWidth="1"/>
    <col min="9239" max="9239" width="11.5546875" style="810" customWidth="1"/>
    <col min="9240" max="9240" width="12.6640625" style="810" customWidth="1"/>
    <col min="9241" max="9472" width="9.109375" style="810"/>
    <col min="9473" max="9473" width="4.109375" style="810" customWidth="1"/>
    <col min="9474" max="9474" width="44.44140625" style="810" customWidth="1"/>
    <col min="9475" max="9475" width="7.109375" style="810" customWidth="1"/>
    <col min="9476" max="9476" width="4.6640625" style="810" customWidth="1"/>
    <col min="9477" max="9477" width="15.5546875" style="810" customWidth="1"/>
    <col min="9478" max="9478" width="15.109375" style="810" customWidth="1"/>
    <col min="9479" max="9479" width="12.6640625" style="810" customWidth="1"/>
    <col min="9480" max="9482" width="11.6640625" style="810" customWidth="1"/>
    <col min="9483" max="9483" width="12.33203125" style="810" customWidth="1"/>
    <col min="9484" max="9490" width="11.6640625" style="810" customWidth="1"/>
    <col min="9491" max="9491" width="13.109375" style="810" customWidth="1"/>
    <col min="9492" max="9492" width="12.109375" style="810" customWidth="1"/>
    <col min="9493" max="9493" width="13.109375" style="810" customWidth="1"/>
    <col min="9494" max="9494" width="11.44140625" style="810" customWidth="1"/>
    <col min="9495" max="9495" width="11.5546875" style="810" customWidth="1"/>
    <col min="9496" max="9496" width="12.6640625" style="810" customWidth="1"/>
    <col min="9497" max="9728" width="9.109375" style="810"/>
    <col min="9729" max="9729" width="4.109375" style="810" customWidth="1"/>
    <col min="9730" max="9730" width="44.44140625" style="810" customWidth="1"/>
    <col min="9731" max="9731" width="7.109375" style="810" customWidth="1"/>
    <col min="9732" max="9732" width="4.6640625" style="810" customWidth="1"/>
    <col min="9733" max="9733" width="15.5546875" style="810" customWidth="1"/>
    <col min="9734" max="9734" width="15.109375" style="810" customWidth="1"/>
    <col min="9735" max="9735" width="12.6640625" style="810" customWidth="1"/>
    <col min="9736" max="9738" width="11.6640625" style="810" customWidth="1"/>
    <col min="9739" max="9739" width="12.33203125" style="810" customWidth="1"/>
    <col min="9740" max="9746" width="11.6640625" style="810" customWidth="1"/>
    <col min="9747" max="9747" width="13.109375" style="810" customWidth="1"/>
    <col min="9748" max="9748" width="12.109375" style="810" customWidth="1"/>
    <col min="9749" max="9749" width="13.109375" style="810" customWidth="1"/>
    <col min="9750" max="9750" width="11.44140625" style="810" customWidth="1"/>
    <col min="9751" max="9751" width="11.5546875" style="810" customWidth="1"/>
    <col min="9752" max="9752" width="12.6640625" style="810" customWidth="1"/>
    <col min="9753" max="9984" width="9.109375" style="810"/>
    <col min="9985" max="9985" width="4.109375" style="810" customWidth="1"/>
    <col min="9986" max="9986" width="44.44140625" style="810" customWidth="1"/>
    <col min="9987" max="9987" width="7.109375" style="810" customWidth="1"/>
    <col min="9988" max="9988" width="4.6640625" style="810" customWidth="1"/>
    <col min="9989" max="9989" width="15.5546875" style="810" customWidth="1"/>
    <col min="9990" max="9990" width="15.109375" style="810" customWidth="1"/>
    <col min="9991" max="9991" width="12.6640625" style="810" customWidth="1"/>
    <col min="9992" max="9994" width="11.6640625" style="810" customWidth="1"/>
    <col min="9995" max="9995" width="12.33203125" style="810" customWidth="1"/>
    <col min="9996" max="10002" width="11.6640625" style="810" customWidth="1"/>
    <col min="10003" max="10003" width="13.109375" style="810" customWidth="1"/>
    <col min="10004" max="10004" width="12.109375" style="810" customWidth="1"/>
    <col min="10005" max="10005" width="13.109375" style="810" customWidth="1"/>
    <col min="10006" max="10006" width="11.44140625" style="810" customWidth="1"/>
    <col min="10007" max="10007" width="11.5546875" style="810" customWidth="1"/>
    <col min="10008" max="10008" width="12.6640625" style="810" customWidth="1"/>
    <col min="10009" max="10240" width="9.109375" style="810"/>
    <col min="10241" max="10241" width="4.109375" style="810" customWidth="1"/>
    <col min="10242" max="10242" width="44.44140625" style="810" customWidth="1"/>
    <col min="10243" max="10243" width="7.109375" style="810" customWidth="1"/>
    <col min="10244" max="10244" width="4.6640625" style="810" customWidth="1"/>
    <col min="10245" max="10245" width="15.5546875" style="810" customWidth="1"/>
    <col min="10246" max="10246" width="15.109375" style="810" customWidth="1"/>
    <col min="10247" max="10247" width="12.6640625" style="810" customWidth="1"/>
    <col min="10248" max="10250" width="11.6640625" style="810" customWidth="1"/>
    <col min="10251" max="10251" width="12.33203125" style="810" customWidth="1"/>
    <col min="10252" max="10258" width="11.6640625" style="810" customWidth="1"/>
    <col min="10259" max="10259" width="13.109375" style="810" customWidth="1"/>
    <col min="10260" max="10260" width="12.109375" style="810" customWidth="1"/>
    <col min="10261" max="10261" width="13.109375" style="810" customWidth="1"/>
    <col min="10262" max="10262" width="11.44140625" style="810" customWidth="1"/>
    <col min="10263" max="10263" width="11.5546875" style="810" customWidth="1"/>
    <col min="10264" max="10264" width="12.6640625" style="810" customWidth="1"/>
    <col min="10265" max="10496" width="9.109375" style="810"/>
    <col min="10497" max="10497" width="4.109375" style="810" customWidth="1"/>
    <col min="10498" max="10498" width="44.44140625" style="810" customWidth="1"/>
    <col min="10499" max="10499" width="7.109375" style="810" customWidth="1"/>
    <col min="10500" max="10500" width="4.6640625" style="810" customWidth="1"/>
    <col min="10501" max="10501" width="15.5546875" style="810" customWidth="1"/>
    <col min="10502" max="10502" width="15.109375" style="810" customWidth="1"/>
    <col min="10503" max="10503" width="12.6640625" style="810" customWidth="1"/>
    <col min="10504" max="10506" width="11.6640625" style="810" customWidth="1"/>
    <col min="10507" max="10507" width="12.33203125" style="810" customWidth="1"/>
    <col min="10508" max="10514" width="11.6640625" style="810" customWidth="1"/>
    <col min="10515" max="10515" width="13.109375" style="810" customWidth="1"/>
    <col min="10516" max="10516" width="12.109375" style="810" customWidth="1"/>
    <col min="10517" max="10517" width="13.109375" style="810" customWidth="1"/>
    <col min="10518" max="10518" width="11.44140625" style="810" customWidth="1"/>
    <col min="10519" max="10519" width="11.5546875" style="810" customWidth="1"/>
    <col min="10520" max="10520" width="12.6640625" style="810" customWidth="1"/>
    <col min="10521" max="10752" width="9.109375" style="810"/>
    <col min="10753" max="10753" width="4.109375" style="810" customWidth="1"/>
    <col min="10754" max="10754" width="44.44140625" style="810" customWidth="1"/>
    <col min="10755" max="10755" width="7.109375" style="810" customWidth="1"/>
    <col min="10756" max="10756" width="4.6640625" style="810" customWidth="1"/>
    <col min="10757" max="10757" width="15.5546875" style="810" customWidth="1"/>
    <col min="10758" max="10758" width="15.109375" style="810" customWidth="1"/>
    <col min="10759" max="10759" width="12.6640625" style="810" customWidth="1"/>
    <col min="10760" max="10762" width="11.6640625" style="810" customWidth="1"/>
    <col min="10763" max="10763" width="12.33203125" style="810" customWidth="1"/>
    <col min="10764" max="10770" width="11.6640625" style="810" customWidth="1"/>
    <col min="10771" max="10771" width="13.109375" style="810" customWidth="1"/>
    <col min="10772" max="10772" width="12.109375" style="810" customWidth="1"/>
    <col min="10773" max="10773" width="13.109375" style="810" customWidth="1"/>
    <col min="10774" max="10774" width="11.44140625" style="810" customWidth="1"/>
    <col min="10775" max="10775" width="11.5546875" style="810" customWidth="1"/>
    <col min="10776" max="10776" width="12.6640625" style="810" customWidth="1"/>
    <col min="10777" max="11008" width="9.109375" style="810"/>
    <col min="11009" max="11009" width="4.109375" style="810" customWidth="1"/>
    <col min="11010" max="11010" width="44.44140625" style="810" customWidth="1"/>
    <col min="11011" max="11011" width="7.109375" style="810" customWidth="1"/>
    <col min="11012" max="11012" width="4.6640625" style="810" customWidth="1"/>
    <col min="11013" max="11013" width="15.5546875" style="810" customWidth="1"/>
    <col min="11014" max="11014" width="15.109375" style="810" customWidth="1"/>
    <col min="11015" max="11015" width="12.6640625" style="810" customWidth="1"/>
    <col min="11016" max="11018" width="11.6640625" style="810" customWidth="1"/>
    <col min="11019" max="11019" width="12.33203125" style="810" customWidth="1"/>
    <col min="11020" max="11026" width="11.6640625" style="810" customWidth="1"/>
    <col min="11027" max="11027" width="13.109375" style="810" customWidth="1"/>
    <col min="11028" max="11028" width="12.109375" style="810" customWidth="1"/>
    <col min="11029" max="11029" width="13.109375" style="810" customWidth="1"/>
    <col min="11030" max="11030" width="11.44140625" style="810" customWidth="1"/>
    <col min="11031" max="11031" width="11.5546875" style="810" customWidth="1"/>
    <col min="11032" max="11032" width="12.6640625" style="810" customWidth="1"/>
    <col min="11033" max="11264" width="9.109375" style="810"/>
    <col min="11265" max="11265" width="4.109375" style="810" customWidth="1"/>
    <col min="11266" max="11266" width="44.44140625" style="810" customWidth="1"/>
    <col min="11267" max="11267" width="7.109375" style="810" customWidth="1"/>
    <col min="11268" max="11268" width="4.6640625" style="810" customWidth="1"/>
    <col min="11269" max="11269" width="15.5546875" style="810" customWidth="1"/>
    <col min="11270" max="11270" width="15.109375" style="810" customWidth="1"/>
    <col min="11271" max="11271" width="12.6640625" style="810" customWidth="1"/>
    <col min="11272" max="11274" width="11.6640625" style="810" customWidth="1"/>
    <col min="11275" max="11275" width="12.33203125" style="810" customWidth="1"/>
    <col min="11276" max="11282" width="11.6640625" style="810" customWidth="1"/>
    <col min="11283" max="11283" width="13.109375" style="810" customWidth="1"/>
    <col min="11284" max="11284" width="12.109375" style="810" customWidth="1"/>
    <col min="11285" max="11285" width="13.109375" style="810" customWidth="1"/>
    <col min="11286" max="11286" width="11.44140625" style="810" customWidth="1"/>
    <col min="11287" max="11287" width="11.5546875" style="810" customWidth="1"/>
    <col min="11288" max="11288" width="12.6640625" style="810" customWidth="1"/>
    <col min="11289" max="11520" width="9.109375" style="810"/>
    <col min="11521" max="11521" width="4.109375" style="810" customWidth="1"/>
    <col min="11522" max="11522" width="44.44140625" style="810" customWidth="1"/>
    <col min="11523" max="11523" width="7.109375" style="810" customWidth="1"/>
    <col min="11524" max="11524" width="4.6640625" style="810" customWidth="1"/>
    <col min="11525" max="11525" width="15.5546875" style="810" customWidth="1"/>
    <col min="11526" max="11526" width="15.109375" style="810" customWidth="1"/>
    <col min="11527" max="11527" width="12.6640625" style="810" customWidth="1"/>
    <col min="11528" max="11530" width="11.6640625" style="810" customWidth="1"/>
    <col min="11531" max="11531" width="12.33203125" style="810" customWidth="1"/>
    <col min="11532" max="11538" width="11.6640625" style="810" customWidth="1"/>
    <col min="11539" max="11539" width="13.109375" style="810" customWidth="1"/>
    <col min="11540" max="11540" width="12.109375" style="810" customWidth="1"/>
    <col min="11541" max="11541" width="13.109375" style="810" customWidth="1"/>
    <col min="11542" max="11542" width="11.44140625" style="810" customWidth="1"/>
    <col min="11543" max="11543" width="11.5546875" style="810" customWidth="1"/>
    <col min="11544" max="11544" width="12.6640625" style="810" customWidth="1"/>
    <col min="11545" max="11776" width="9.109375" style="810"/>
    <col min="11777" max="11777" width="4.109375" style="810" customWidth="1"/>
    <col min="11778" max="11778" width="44.44140625" style="810" customWidth="1"/>
    <col min="11779" max="11779" width="7.109375" style="810" customWidth="1"/>
    <col min="11780" max="11780" width="4.6640625" style="810" customWidth="1"/>
    <col min="11781" max="11781" width="15.5546875" style="810" customWidth="1"/>
    <col min="11782" max="11782" width="15.109375" style="810" customWidth="1"/>
    <col min="11783" max="11783" width="12.6640625" style="810" customWidth="1"/>
    <col min="11784" max="11786" width="11.6640625" style="810" customWidth="1"/>
    <col min="11787" max="11787" width="12.33203125" style="810" customWidth="1"/>
    <col min="11788" max="11794" width="11.6640625" style="810" customWidth="1"/>
    <col min="11795" max="11795" width="13.109375" style="810" customWidth="1"/>
    <col min="11796" max="11796" width="12.109375" style="810" customWidth="1"/>
    <col min="11797" max="11797" width="13.109375" style="810" customWidth="1"/>
    <col min="11798" max="11798" width="11.44140625" style="810" customWidth="1"/>
    <col min="11799" max="11799" width="11.5546875" style="810" customWidth="1"/>
    <col min="11800" max="11800" width="12.6640625" style="810" customWidth="1"/>
    <col min="11801" max="12032" width="9.109375" style="810"/>
    <col min="12033" max="12033" width="4.109375" style="810" customWidth="1"/>
    <col min="12034" max="12034" width="44.44140625" style="810" customWidth="1"/>
    <col min="12035" max="12035" width="7.109375" style="810" customWidth="1"/>
    <col min="12036" max="12036" width="4.6640625" style="810" customWidth="1"/>
    <col min="12037" max="12037" width="15.5546875" style="810" customWidth="1"/>
    <col min="12038" max="12038" width="15.109375" style="810" customWidth="1"/>
    <col min="12039" max="12039" width="12.6640625" style="810" customWidth="1"/>
    <col min="12040" max="12042" width="11.6640625" style="810" customWidth="1"/>
    <col min="12043" max="12043" width="12.33203125" style="810" customWidth="1"/>
    <col min="12044" max="12050" width="11.6640625" style="810" customWidth="1"/>
    <col min="12051" max="12051" width="13.109375" style="810" customWidth="1"/>
    <col min="12052" max="12052" width="12.109375" style="810" customWidth="1"/>
    <col min="12053" max="12053" width="13.109375" style="810" customWidth="1"/>
    <col min="12054" max="12054" width="11.44140625" style="810" customWidth="1"/>
    <col min="12055" max="12055" width="11.5546875" style="810" customWidth="1"/>
    <col min="12056" max="12056" width="12.6640625" style="810" customWidth="1"/>
    <col min="12057" max="12288" width="9.109375" style="810"/>
    <col min="12289" max="12289" width="4.109375" style="810" customWidth="1"/>
    <col min="12290" max="12290" width="44.44140625" style="810" customWidth="1"/>
    <col min="12291" max="12291" width="7.109375" style="810" customWidth="1"/>
    <col min="12292" max="12292" width="4.6640625" style="810" customWidth="1"/>
    <col min="12293" max="12293" width="15.5546875" style="810" customWidth="1"/>
    <col min="12294" max="12294" width="15.109375" style="810" customWidth="1"/>
    <col min="12295" max="12295" width="12.6640625" style="810" customWidth="1"/>
    <col min="12296" max="12298" width="11.6640625" style="810" customWidth="1"/>
    <col min="12299" max="12299" width="12.33203125" style="810" customWidth="1"/>
    <col min="12300" max="12306" width="11.6640625" style="810" customWidth="1"/>
    <col min="12307" max="12307" width="13.109375" style="810" customWidth="1"/>
    <col min="12308" max="12308" width="12.109375" style="810" customWidth="1"/>
    <col min="12309" max="12309" width="13.109375" style="810" customWidth="1"/>
    <col min="12310" max="12310" width="11.44140625" style="810" customWidth="1"/>
    <col min="12311" max="12311" width="11.5546875" style="810" customWidth="1"/>
    <col min="12312" max="12312" width="12.6640625" style="810" customWidth="1"/>
    <col min="12313" max="12544" width="9.109375" style="810"/>
    <col min="12545" max="12545" width="4.109375" style="810" customWidth="1"/>
    <col min="12546" max="12546" width="44.44140625" style="810" customWidth="1"/>
    <col min="12547" max="12547" width="7.109375" style="810" customWidth="1"/>
    <col min="12548" max="12548" width="4.6640625" style="810" customWidth="1"/>
    <col min="12549" max="12549" width="15.5546875" style="810" customWidth="1"/>
    <col min="12550" max="12550" width="15.109375" style="810" customWidth="1"/>
    <col min="12551" max="12551" width="12.6640625" style="810" customWidth="1"/>
    <col min="12552" max="12554" width="11.6640625" style="810" customWidth="1"/>
    <col min="12555" max="12555" width="12.33203125" style="810" customWidth="1"/>
    <col min="12556" max="12562" width="11.6640625" style="810" customWidth="1"/>
    <col min="12563" max="12563" width="13.109375" style="810" customWidth="1"/>
    <col min="12564" max="12564" width="12.109375" style="810" customWidth="1"/>
    <col min="12565" max="12565" width="13.109375" style="810" customWidth="1"/>
    <col min="12566" max="12566" width="11.44140625" style="810" customWidth="1"/>
    <col min="12567" max="12567" width="11.5546875" style="810" customWidth="1"/>
    <col min="12568" max="12568" width="12.6640625" style="810" customWidth="1"/>
    <col min="12569" max="12800" width="9.109375" style="810"/>
    <col min="12801" max="12801" width="4.109375" style="810" customWidth="1"/>
    <col min="12802" max="12802" width="44.44140625" style="810" customWidth="1"/>
    <col min="12803" max="12803" width="7.109375" style="810" customWidth="1"/>
    <col min="12804" max="12804" width="4.6640625" style="810" customWidth="1"/>
    <col min="12805" max="12805" width="15.5546875" style="810" customWidth="1"/>
    <col min="12806" max="12806" width="15.109375" style="810" customWidth="1"/>
    <col min="12807" max="12807" width="12.6640625" style="810" customWidth="1"/>
    <col min="12808" max="12810" width="11.6640625" style="810" customWidth="1"/>
    <col min="12811" max="12811" width="12.33203125" style="810" customWidth="1"/>
    <col min="12812" max="12818" width="11.6640625" style="810" customWidth="1"/>
    <col min="12819" max="12819" width="13.109375" style="810" customWidth="1"/>
    <col min="12820" max="12820" width="12.109375" style="810" customWidth="1"/>
    <col min="12821" max="12821" width="13.109375" style="810" customWidth="1"/>
    <col min="12822" max="12822" width="11.44140625" style="810" customWidth="1"/>
    <col min="12823" max="12823" width="11.5546875" style="810" customWidth="1"/>
    <col min="12824" max="12824" width="12.6640625" style="810" customWidth="1"/>
    <col min="12825" max="13056" width="9.109375" style="810"/>
    <col min="13057" max="13057" width="4.109375" style="810" customWidth="1"/>
    <col min="13058" max="13058" width="44.44140625" style="810" customWidth="1"/>
    <col min="13059" max="13059" width="7.109375" style="810" customWidth="1"/>
    <col min="13060" max="13060" width="4.6640625" style="810" customWidth="1"/>
    <col min="13061" max="13061" width="15.5546875" style="810" customWidth="1"/>
    <col min="13062" max="13062" width="15.109375" style="810" customWidth="1"/>
    <col min="13063" max="13063" width="12.6640625" style="810" customWidth="1"/>
    <col min="13064" max="13066" width="11.6640625" style="810" customWidth="1"/>
    <col min="13067" max="13067" width="12.33203125" style="810" customWidth="1"/>
    <col min="13068" max="13074" width="11.6640625" style="810" customWidth="1"/>
    <col min="13075" max="13075" width="13.109375" style="810" customWidth="1"/>
    <col min="13076" max="13076" width="12.109375" style="810" customWidth="1"/>
    <col min="13077" max="13077" width="13.109375" style="810" customWidth="1"/>
    <col min="13078" max="13078" width="11.44140625" style="810" customWidth="1"/>
    <col min="13079" max="13079" width="11.5546875" style="810" customWidth="1"/>
    <col min="13080" max="13080" width="12.6640625" style="810" customWidth="1"/>
    <col min="13081" max="13312" width="9.109375" style="810"/>
    <col min="13313" max="13313" width="4.109375" style="810" customWidth="1"/>
    <col min="13314" max="13314" width="44.44140625" style="810" customWidth="1"/>
    <col min="13315" max="13315" width="7.109375" style="810" customWidth="1"/>
    <col min="13316" max="13316" width="4.6640625" style="810" customWidth="1"/>
    <col min="13317" max="13317" width="15.5546875" style="810" customWidth="1"/>
    <col min="13318" max="13318" width="15.109375" style="810" customWidth="1"/>
    <col min="13319" max="13319" width="12.6640625" style="810" customWidth="1"/>
    <col min="13320" max="13322" width="11.6640625" style="810" customWidth="1"/>
    <col min="13323" max="13323" width="12.33203125" style="810" customWidth="1"/>
    <col min="13324" max="13330" width="11.6640625" style="810" customWidth="1"/>
    <col min="13331" max="13331" width="13.109375" style="810" customWidth="1"/>
    <col min="13332" max="13332" width="12.109375" style="810" customWidth="1"/>
    <col min="13333" max="13333" width="13.109375" style="810" customWidth="1"/>
    <col min="13334" max="13334" width="11.44140625" style="810" customWidth="1"/>
    <col min="13335" max="13335" width="11.5546875" style="810" customWidth="1"/>
    <col min="13336" max="13336" width="12.6640625" style="810" customWidth="1"/>
    <col min="13337" max="13568" width="9.109375" style="810"/>
    <col min="13569" max="13569" width="4.109375" style="810" customWidth="1"/>
    <col min="13570" max="13570" width="44.44140625" style="810" customWidth="1"/>
    <col min="13571" max="13571" width="7.109375" style="810" customWidth="1"/>
    <col min="13572" max="13572" width="4.6640625" style="810" customWidth="1"/>
    <col min="13573" max="13573" width="15.5546875" style="810" customWidth="1"/>
    <col min="13574" max="13574" width="15.109375" style="810" customWidth="1"/>
    <col min="13575" max="13575" width="12.6640625" style="810" customWidth="1"/>
    <col min="13576" max="13578" width="11.6640625" style="810" customWidth="1"/>
    <col min="13579" max="13579" width="12.33203125" style="810" customWidth="1"/>
    <col min="13580" max="13586" width="11.6640625" style="810" customWidth="1"/>
    <col min="13587" max="13587" width="13.109375" style="810" customWidth="1"/>
    <col min="13588" max="13588" width="12.109375" style="810" customWidth="1"/>
    <col min="13589" max="13589" width="13.109375" style="810" customWidth="1"/>
    <col min="13590" max="13590" width="11.44140625" style="810" customWidth="1"/>
    <col min="13591" max="13591" width="11.5546875" style="810" customWidth="1"/>
    <col min="13592" max="13592" width="12.6640625" style="810" customWidth="1"/>
    <col min="13593" max="13824" width="9.109375" style="810"/>
    <col min="13825" max="13825" width="4.109375" style="810" customWidth="1"/>
    <col min="13826" max="13826" width="44.44140625" style="810" customWidth="1"/>
    <col min="13827" max="13827" width="7.109375" style="810" customWidth="1"/>
    <col min="13828" max="13828" width="4.6640625" style="810" customWidth="1"/>
    <col min="13829" max="13829" width="15.5546875" style="810" customWidth="1"/>
    <col min="13830" max="13830" width="15.109375" style="810" customWidth="1"/>
    <col min="13831" max="13831" width="12.6640625" style="810" customWidth="1"/>
    <col min="13832" max="13834" width="11.6640625" style="810" customWidth="1"/>
    <col min="13835" max="13835" width="12.33203125" style="810" customWidth="1"/>
    <col min="13836" max="13842" width="11.6640625" style="810" customWidth="1"/>
    <col min="13843" max="13843" width="13.109375" style="810" customWidth="1"/>
    <col min="13844" max="13844" width="12.109375" style="810" customWidth="1"/>
    <col min="13845" max="13845" width="13.109375" style="810" customWidth="1"/>
    <col min="13846" max="13846" width="11.44140625" style="810" customWidth="1"/>
    <col min="13847" max="13847" width="11.5546875" style="810" customWidth="1"/>
    <col min="13848" max="13848" width="12.6640625" style="810" customWidth="1"/>
    <col min="13849" max="14080" width="9.109375" style="810"/>
    <col min="14081" max="14081" width="4.109375" style="810" customWidth="1"/>
    <col min="14082" max="14082" width="44.44140625" style="810" customWidth="1"/>
    <col min="14083" max="14083" width="7.109375" style="810" customWidth="1"/>
    <col min="14084" max="14084" width="4.6640625" style="810" customWidth="1"/>
    <col min="14085" max="14085" width="15.5546875" style="810" customWidth="1"/>
    <col min="14086" max="14086" width="15.109375" style="810" customWidth="1"/>
    <col min="14087" max="14087" width="12.6640625" style="810" customWidth="1"/>
    <col min="14088" max="14090" width="11.6640625" style="810" customWidth="1"/>
    <col min="14091" max="14091" width="12.33203125" style="810" customWidth="1"/>
    <col min="14092" max="14098" width="11.6640625" style="810" customWidth="1"/>
    <col min="14099" max="14099" width="13.109375" style="810" customWidth="1"/>
    <col min="14100" max="14100" width="12.109375" style="810" customWidth="1"/>
    <col min="14101" max="14101" width="13.109375" style="810" customWidth="1"/>
    <col min="14102" max="14102" width="11.44140625" style="810" customWidth="1"/>
    <col min="14103" max="14103" width="11.5546875" style="810" customWidth="1"/>
    <col min="14104" max="14104" width="12.6640625" style="810" customWidth="1"/>
    <col min="14105" max="14336" width="9.109375" style="810"/>
    <col min="14337" max="14337" width="4.109375" style="810" customWidth="1"/>
    <col min="14338" max="14338" width="44.44140625" style="810" customWidth="1"/>
    <col min="14339" max="14339" width="7.109375" style="810" customWidth="1"/>
    <col min="14340" max="14340" width="4.6640625" style="810" customWidth="1"/>
    <col min="14341" max="14341" width="15.5546875" style="810" customWidth="1"/>
    <col min="14342" max="14342" width="15.109375" style="810" customWidth="1"/>
    <col min="14343" max="14343" width="12.6640625" style="810" customWidth="1"/>
    <col min="14344" max="14346" width="11.6640625" style="810" customWidth="1"/>
    <col min="14347" max="14347" width="12.33203125" style="810" customWidth="1"/>
    <col min="14348" max="14354" width="11.6640625" style="810" customWidth="1"/>
    <col min="14355" max="14355" width="13.109375" style="810" customWidth="1"/>
    <col min="14356" max="14356" width="12.109375" style="810" customWidth="1"/>
    <col min="14357" max="14357" width="13.109375" style="810" customWidth="1"/>
    <col min="14358" max="14358" width="11.44140625" style="810" customWidth="1"/>
    <col min="14359" max="14359" width="11.5546875" style="810" customWidth="1"/>
    <col min="14360" max="14360" width="12.6640625" style="810" customWidth="1"/>
    <col min="14361" max="14592" width="9.109375" style="810"/>
    <col min="14593" max="14593" width="4.109375" style="810" customWidth="1"/>
    <col min="14594" max="14594" width="44.44140625" style="810" customWidth="1"/>
    <col min="14595" max="14595" width="7.109375" style="810" customWidth="1"/>
    <col min="14596" max="14596" width="4.6640625" style="810" customWidth="1"/>
    <col min="14597" max="14597" width="15.5546875" style="810" customWidth="1"/>
    <col min="14598" max="14598" width="15.109375" style="810" customWidth="1"/>
    <col min="14599" max="14599" width="12.6640625" style="810" customWidth="1"/>
    <col min="14600" max="14602" width="11.6640625" style="810" customWidth="1"/>
    <col min="14603" max="14603" width="12.33203125" style="810" customWidth="1"/>
    <col min="14604" max="14610" width="11.6640625" style="810" customWidth="1"/>
    <col min="14611" max="14611" width="13.109375" style="810" customWidth="1"/>
    <col min="14612" max="14612" width="12.109375" style="810" customWidth="1"/>
    <col min="14613" max="14613" width="13.109375" style="810" customWidth="1"/>
    <col min="14614" max="14614" width="11.44140625" style="810" customWidth="1"/>
    <col min="14615" max="14615" width="11.5546875" style="810" customWidth="1"/>
    <col min="14616" max="14616" width="12.6640625" style="810" customWidth="1"/>
    <col min="14617" max="14848" width="9.109375" style="810"/>
    <col min="14849" max="14849" width="4.109375" style="810" customWidth="1"/>
    <col min="14850" max="14850" width="44.44140625" style="810" customWidth="1"/>
    <col min="14851" max="14851" width="7.109375" style="810" customWidth="1"/>
    <col min="14852" max="14852" width="4.6640625" style="810" customWidth="1"/>
    <col min="14853" max="14853" width="15.5546875" style="810" customWidth="1"/>
    <col min="14854" max="14854" width="15.109375" style="810" customWidth="1"/>
    <col min="14855" max="14855" width="12.6640625" style="810" customWidth="1"/>
    <col min="14856" max="14858" width="11.6640625" style="810" customWidth="1"/>
    <col min="14859" max="14859" width="12.33203125" style="810" customWidth="1"/>
    <col min="14860" max="14866" width="11.6640625" style="810" customWidth="1"/>
    <col min="14867" max="14867" width="13.109375" style="810" customWidth="1"/>
    <col min="14868" max="14868" width="12.109375" style="810" customWidth="1"/>
    <col min="14869" max="14869" width="13.109375" style="810" customWidth="1"/>
    <col min="14870" max="14870" width="11.44140625" style="810" customWidth="1"/>
    <col min="14871" max="14871" width="11.5546875" style="810" customWidth="1"/>
    <col min="14872" max="14872" width="12.6640625" style="810" customWidth="1"/>
    <col min="14873" max="15104" width="9.109375" style="810"/>
    <col min="15105" max="15105" width="4.109375" style="810" customWidth="1"/>
    <col min="15106" max="15106" width="44.44140625" style="810" customWidth="1"/>
    <col min="15107" max="15107" width="7.109375" style="810" customWidth="1"/>
    <col min="15108" max="15108" width="4.6640625" style="810" customWidth="1"/>
    <col min="15109" max="15109" width="15.5546875" style="810" customWidth="1"/>
    <col min="15110" max="15110" width="15.109375" style="810" customWidth="1"/>
    <col min="15111" max="15111" width="12.6640625" style="810" customWidth="1"/>
    <col min="15112" max="15114" width="11.6640625" style="810" customWidth="1"/>
    <col min="15115" max="15115" width="12.33203125" style="810" customWidth="1"/>
    <col min="15116" max="15122" width="11.6640625" style="810" customWidth="1"/>
    <col min="15123" max="15123" width="13.109375" style="810" customWidth="1"/>
    <col min="15124" max="15124" width="12.109375" style="810" customWidth="1"/>
    <col min="15125" max="15125" width="13.109375" style="810" customWidth="1"/>
    <col min="15126" max="15126" width="11.44140625" style="810" customWidth="1"/>
    <col min="15127" max="15127" width="11.5546875" style="810" customWidth="1"/>
    <col min="15128" max="15128" width="12.6640625" style="810" customWidth="1"/>
    <col min="15129" max="15360" width="9.109375" style="810"/>
    <col min="15361" max="15361" width="4.109375" style="810" customWidth="1"/>
    <col min="15362" max="15362" width="44.44140625" style="810" customWidth="1"/>
    <col min="15363" max="15363" width="7.109375" style="810" customWidth="1"/>
    <col min="15364" max="15364" width="4.6640625" style="810" customWidth="1"/>
    <col min="15365" max="15365" width="15.5546875" style="810" customWidth="1"/>
    <col min="15366" max="15366" width="15.109375" style="810" customWidth="1"/>
    <col min="15367" max="15367" width="12.6640625" style="810" customWidth="1"/>
    <col min="15368" max="15370" width="11.6640625" style="810" customWidth="1"/>
    <col min="15371" max="15371" width="12.33203125" style="810" customWidth="1"/>
    <col min="15372" max="15378" width="11.6640625" style="810" customWidth="1"/>
    <col min="15379" max="15379" width="13.109375" style="810" customWidth="1"/>
    <col min="15380" max="15380" width="12.109375" style="810" customWidth="1"/>
    <col min="15381" max="15381" width="13.109375" style="810" customWidth="1"/>
    <col min="15382" max="15382" width="11.44140625" style="810" customWidth="1"/>
    <col min="15383" max="15383" width="11.5546875" style="810" customWidth="1"/>
    <col min="15384" max="15384" width="12.6640625" style="810" customWidth="1"/>
    <col min="15385" max="15616" width="9.109375" style="810"/>
    <col min="15617" max="15617" width="4.109375" style="810" customWidth="1"/>
    <col min="15618" max="15618" width="44.44140625" style="810" customWidth="1"/>
    <col min="15619" max="15619" width="7.109375" style="810" customWidth="1"/>
    <col min="15620" max="15620" width="4.6640625" style="810" customWidth="1"/>
    <col min="15621" max="15621" width="15.5546875" style="810" customWidth="1"/>
    <col min="15622" max="15622" width="15.109375" style="810" customWidth="1"/>
    <col min="15623" max="15623" width="12.6640625" style="810" customWidth="1"/>
    <col min="15624" max="15626" width="11.6640625" style="810" customWidth="1"/>
    <col min="15627" max="15627" width="12.33203125" style="810" customWidth="1"/>
    <col min="15628" max="15634" width="11.6640625" style="810" customWidth="1"/>
    <col min="15635" max="15635" width="13.109375" style="810" customWidth="1"/>
    <col min="15636" max="15636" width="12.109375" style="810" customWidth="1"/>
    <col min="15637" max="15637" width="13.109375" style="810" customWidth="1"/>
    <col min="15638" max="15638" width="11.44140625" style="810" customWidth="1"/>
    <col min="15639" max="15639" width="11.5546875" style="810" customWidth="1"/>
    <col min="15640" max="15640" width="12.6640625" style="810" customWidth="1"/>
    <col min="15641" max="15872" width="9.109375" style="810"/>
    <col min="15873" max="15873" width="4.109375" style="810" customWidth="1"/>
    <col min="15874" max="15874" width="44.44140625" style="810" customWidth="1"/>
    <col min="15875" max="15875" width="7.109375" style="810" customWidth="1"/>
    <col min="15876" max="15876" width="4.6640625" style="810" customWidth="1"/>
    <col min="15877" max="15877" width="15.5546875" style="810" customWidth="1"/>
    <col min="15878" max="15878" width="15.109375" style="810" customWidth="1"/>
    <col min="15879" max="15879" width="12.6640625" style="810" customWidth="1"/>
    <col min="15880" max="15882" width="11.6640625" style="810" customWidth="1"/>
    <col min="15883" max="15883" width="12.33203125" style="810" customWidth="1"/>
    <col min="15884" max="15890" width="11.6640625" style="810" customWidth="1"/>
    <col min="15891" max="15891" width="13.109375" style="810" customWidth="1"/>
    <col min="15892" max="15892" width="12.109375" style="810" customWidth="1"/>
    <col min="15893" max="15893" width="13.109375" style="810" customWidth="1"/>
    <col min="15894" max="15894" width="11.44140625" style="810" customWidth="1"/>
    <col min="15895" max="15895" width="11.5546875" style="810" customWidth="1"/>
    <col min="15896" max="15896" width="12.6640625" style="810" customWidth="1"/>
    <col min="15897" max="16128" width="9.109375" style="810"/>
    <col min="16129" max="16129" width="4.109375" style="810" customWidth="1"/>
    <col min="16130" max="16130" width="44.44140625" style="810" customWidth="1"/>
    <col min="16131" max="16131" width="7.109375" style="810" customWidth="1"/>
    <col min="16132" max="16132" width="4.6640625" style="810" customWidth="1"/>
    <col min="16133" max="16133" width="15.5546875" style="810" customWidth="1"/>
    <col min="16134" max="16134" width="15.109375" style="810" customWidth="1"/>
    <col min="16135" max="16135" width="12.6640625" style="810" customWidth="1"/>
    <col min="16136" max="16138" width="11.6640625" style="810" customWidth="1"/>
    <col min="16139" max="16139" width="12.33203125" style="810" customWidth="1"/>
    <col min="16140" max="16146" width="11.6640625" style="810" customWidth="1"/>
    <col min="16147" max="16147" width="13.109375" style="810" customWidth="1"/>
    <col min="16148" max="16148" width="12.109375" style="810" customWidth="1"/>
    <col min="16149" max="16149" width="13.109375" style="810" customWidth="1"/>
    <col min="16150" max="16150" width="11.44140625" style="810" customWidth="1"/>
    <col min="16151" max="16151" width="11.5546875" style="810" customWidth="1"/>
    <col min="16152" max="16152" width="12.6640625" style="810" customWidth="1"/>
    <col min="16153" max="16384" width="9.109375" style="810"/>
  </cols>
  <sheetData>
    <row r="1" spans="1:6" s="804" customFormat="1" ht="13.8" thickBot="1" x14ac:dyDescent="0.3">
      <c r="A1" s="799" t="s">
        <v>0</v>
      </c>
      <c r="B1" s="800" t="s">
        <v>1</v>
      </c>
      <c r="C1" s="801" t="s">
        <v>248</v>
      </c>
      <c r="D1" s="801" t="s">
        <v>249</v>
      </c>
      <c r="E1" s="802" t="s">
        <v>250</v>
      </c>
      <c r="F1" s="803" t="s">
        <v>172</v>
      </c>
    </row>
    <row r="2" spans="1:6" ht="13.8" thickTop="1" x14ac:dyDescent="0.25">
      <c r="A2" s="805"/>
      <c r="B2" s="806"/>
      <c r="C2" s="807"/>
      <c r="D2" s="807"/>
      <c r="E2" s="808"/>
      <c r="F2" s="809"/>
    </row>
    <row r="3" spans="1:6" ht="26.4" x14ac:dyDescent="0.25">
      <c r="A3" s="805"/>
      <c r="B3" s="811" t="s">
        <v>251</v>
      </c>
      <c r="C3" s="807"/>
      <c r="D3" s="807"/>
      <c r="E3" s="812"/>
      <c r="F3" s="809"/>
    </row>
    <row r="4" spans="1:6" x14ac:dyDescent="0.25">
      <c r="A4" s="805"/>
      <c r="B4" s="811"/>
      <c r="C4" s="807"/>
      <c r="D4" s="807"/>
      <c r="E4" s="812"/>
      <c r="F4" s="809"/>
    </row>
    <row r="5" spans="1:6" x14ac:dyDescent="0.25">
      <c r="A5" s="805"/>
      <c r="B5" s="811" t="s">
        <v>252</v>
      </c>
      <c r="C5" s="807"/>
      <c r="D5" s="807"/>
      <c r="E5" s="813"/>
      <c r="F5" s="809"/>
    </row>
    <row r="6" spans="1:6" x14ac:dyDescent="0.25">
      <c r="A6" s="805"/>
      <c r="B6" s="806"/>
      <c r="C6" s="807"/>
      <c r="D6" s="807"/>
      <c r="E6" s="813"/>
      <c r="F6" s="809"/>
    </row>
    <row r="7" spans="1:6" x14ac:dyDescent="0.25">
      <c r="A7" s="805"/>
      <c r="B7" s="811" t="s">
        <v>253</v>
      </c>
      <c r="C7" s="807"/>
      <c r="D7" s="807"/>
      <c r="E7" s="813"/>
      <c r="F7" s="809"/>
    </row>
    <row r="8" spans="1:6" x14ac:dyDescent="0.25">
      <c r="A8" s="805"/>
      <c r="B8" s="806"/>
      <c r="C8" s="807"/>
      <c r="D8" s="807"/>
      <c r="E8" s="813"/>
      <c r="F8" s="809"/>
    </row>
    <row r="9" spans="1:6" ht="12.75" customHeight="1" x14ac:dyDescent="0.25">
      <c r="A9" s="805"/>
      <c r="B9" s="811" t="s">
        <v>254</v>
      </c>
      <c r="C9" s="807"/>
      <c r="D9" s="807" t="s">
        <v>255</v>
      </c>
      <c r="E9" s="813"/>
      <c r="F9" s="809"/>
    </row>
    <row r="10" spans="1:6" ht="12.75" customHeight="1" x14ac:dyDescent="0.25">
      <c r="A10" s="805"/>
      <c r="B10" s="814"/>
      <c r="C10" s="807"/>
      <c r="D10" s="807"/>
      <c r="E10" s="813"/>
      <c r="F10" s="809"/>
    </row>
    <row r="11" spans="1:6" ht="12.75" customHeight="1" x14ac:dyDescent="0.25">
      <c r="A11" s="805"/>
      <c r="B11" s="811" t="s">
        <v>256</v>
      </c>
      <c r="C11" s="807"/>
      <c r="D11" s="807" t="s">
        <v>255</v>
      </c>
      <c r="E11" s="813"/>
      <c r="F11" s="809"/>
    </row>
    <row r="12" spans="1:6" ht="12.75" customHeight="1" x14ac:dyDescent="0.25">
      <c r="A12" s="805"/>
      <c r="B12" s="806"/>
      <c r="C12" s="807"/>
      <c r="D12" s="807"/>
      <c r="E12" s="813"/>
      <c r="F12" s="809"/>
    </row>
    <row r="13" spans="1:6" x14ac:dyDescent="0.25">
      <c r="A13" s="805"/>
      <c r="B13" s="806" t="s">
        <v>257</v>
      </c>
      <c r="C13" s="807"/>
      <c r="D13" s="807" t="s">
        <v>255</v>
      </c>
      <c r="E13" s="813"/>
      <c r="F13" s="809"/>
    </row>
    <row r="14" spans="1:6" x14ac:dyDescent="0.25">
      <c r="A14" s="805"/>
      <c r="B14" s="806"/>
      <c r="C14" s="807"/>
      <c r="D14" s="807"/>
      <c r="E14" s="813"/>
      <c r="F14" s="809"/>
    </row>
    <row r="15" spans="1:6" ht="79.2" x14ac:dyDescent="0.25">
      <c r="A15" s="805"/>
      <c r="B15" s="815" t="s">
        <v>258</v>
      </c>
      <c r="C15" s="807"/>
      <c r="D15" s="807"/>
      <c r="E15" s="813"/>
      <c r="F15" s="809"/>
    </row>
    <row r="16" spans="1:6" ht="12.75" customHeight="1" x14ac:dyDescent="0.25">
      <c r="A16" s="805"/>
      <c r="B16" s="815"/>
      <c r="C16" s="807"/>
      <c r="D16" s="807"/>
      <c r="E16" s="813"/>
      <c r="F16" s="809"/>
    </row>
    <row r="17" spans="1:12" ht="12.75" customHeight="1" x14ac:dyDescent="0.25">
      <c r="A17" s="805"/>
      <c r="B17" s="816" t="s">
        <v>259</v>
      </c>
      <c r="C17" s="807"/>
      <c r="D17" s="807" t="s">
        <v>255</v>
      </c>
      <c r="E17" s="813"/>
      <c r="F17" s="809"/>
    </row>
    <row r="18" spans="1:12" ht="12.75" customHeight="1" x14ac:dyDescent="0.25">
      <c r="A18" s="805"/>
      <c r="B18" s="815"/>
      <c r="C18" s="807"/>
      <c r="D18" s="807"/>
      <c r="E18" s="813"/>
      <c r="F18" s="809"/>
    </row>
    <row r="19" spans="1:12" ht="12.75" customHeight="1" x14ac:dyDescent="0.25">
      <c r="A19" s="805"/>
      <c r="B19" s="817" t="s">
        <v>260</v>
      </c>
      <c r="C19" s="807"/>
      <c r="D19" s="807" t="s">
        <v>255</v>
      </c>
      <c r="E19" s="813"/>
      <c r="F19" s="809"/>
    </row>
    <row r="20" spans="1:12" x14ac:dyDescent="0.25">
      <c r="A20" s="805"/>
      <c r="B20" s="815"/>
      <c r="C20" s="807"/>
      <c r="D20" s="807"/>
      <c r="E20" s="813"/>
      <c r="F20" s="809"/>
    </row>
    <row r="21" spans="1:12" ht="12.75" customHeight="1" x14ac:dyDescent="0.25">
      <c r="A21" s="805"/>
      <c r="B21" s="818" t="s">
        <v>261</v>
      </c>
      <c r="C21" s="807"/>
      <c r="D21" s="807" t="s">
        <v>255</v>
      </c>
      <c r="E21" s="819"/>
      <c r="F21" s="820"/>
    </row>
    <row r="22" spans="1:12" ht="12.75" customHeight="1" x14ac:dyDescent="0.25">
      <c r="A22" s="805"/>
      <c r="B22" s="815"/>
      <c r="C22" s="807"/>
      <c r="D22" s="807"/>
      <c r="E22" s="819"/>
      <c r="F22" s="820"/>
    </row>
    <row r="23" spans="1:12" ht="12.75" customHeight="1" x14ac:dyDescent="0.25">
      <c r="A23" s="805" t="s">
        <v>262</v>
      </c>
      <c r="B23" s="815" t="s">
        <v>263</v>
      </c>
      <c r="C23" s="807">
        <v>1355</v>
      </c>
      <c r="D23" s="807" t="s">
        <v>264</v>
      </c>
      <c r="E23" s="819"/>
      <c r="F23" s="821">
        <f>C23*E23</f>
        <v>0</v>
      </c>
    </row>
    <row r="24" spans="1:12" ht="12.75" customHeight="1" x14ac:dyDescent="0.25">
      <c r="A24" s="805"/>
      <c r="B24" s="815"/>
      <c r="C24" s="807"/>
      <c r="D24" s="807"/>
      <c r="E24" s="819"/>
      <c r="F24" s="821"/>
    </row>
    <row r="25" spans="1:12" x14ac:dyDescent="0.25">
      <c r="A25" s="805"/>
      <c r="B25" s="818" t="s">
        <v>265</v>
      </c>
      <c r="C25" s="807"/>
      <c r="D25" s="807" t="s">
        <v>255</v>
      </c>
      <c r="E25" s="813"/>
      <c r="F25" s="809"/>
    </row>
    <row r="26" spans="1:12" ht="5.25" customHeight="1" x14ac:dyDescent="0.25">
      <c r="A26" s="805"/>
      <c r="B26" s="815"/>
      <c r="C26" s="807"/>
      <c r="D26" s="807"/>
      <c r="E26" s="813"/>
      <c r="F26" s="809"/>
    </row>
    <row r="27" spans="1:12" ht="25.5" customHeight="1" x14ac:dyDescent="0.25">
      <c r="A27" s="822" t="s">
        <v>266</v>
      </c>
      <c r="B27" s="815" t="s">
        <v>267</v>
      </c>
      <c r="C27" s="823">
        <v>481</v>
      </c>
      <c r="D27" s="823" t="s">
        <v>268</v>
      </c>
      <c r="E27" s="824"/>
      <c r="F27" s="825">
        <f>E27*C27</f>
        <v>0</v>
      </c>
      <c r="L27" s="826"/>
    </row>
    <row r="28" spans="1:12" x14ac:dyDescent="0.25">
      <c r="A28" s="822"/>
      <c r="B28" s="815"/>
      <c r="C28" s="823"/>
      <c r="D28" s="823"/>
      <c r="E28" s="824"/>
      <c r="F28" s="825"/>
      <c r="L28" s="826"/>
    </row>
    <row r="29" spans="1:12" ht="11.25" customHeight="1" x14ac:dyDescent="0.25">
      <c r="A29" s="805"/>
      <c r="B29" s="818" t="s">
        <v>269</v>
      </c>
      <c r="C29" s="807"/>
      <c r="D29" s="807" t="s">
        <v>255</v>
      </c>
      <c r="E29" s="813"/>
      <c r="F29" s="809"/>
    </row>
    <row r="30" spans="1:12" x14ac:dyDescent="0.25">
      <c r="A30" s="805"/>
      <c r="B30" s="815"/>
      <c r="C30" s="807"/>
      <c r="D30" s="807"/>
      <c r="E30" s="813"/>
      <c r="F30" s="809"/>
    </row>
    <row r="31" spans="1:12" ht="25.5" customHeight="1" x14ac:dyDescent="0.25">
      <c r="A31" s="822" t="s">
        <v>270</v>
      </c>
      <c r="B31" s="815" t="s">
        <v>267</v>
      </c>
      <c r="C31" s="823">
        <v>60</v>
      </c>
      <c r="D31" s="823" t="s">
        <v>268</v>
      </c>
      <c r="E31" s="824"/>
      <c r="F31" s="825">
        <f>E31*C31</f>
        <v>0</v>
      </c>
    </row>
    <row r="32" spans="1:12" x14ac:dyDescent="0.25">
      <c r="A32" s="822"/>
      <c r="B32" s="815"/>
      <c r="C32" s="823"/>
      <c r="D32" s="823"/>
      <c r="E32" s="824"/>
      <c r="F32" s="825"/>
    </row>
    <row r="33" spans="1:6" ht="12.75" customHeight="1" x14ac:dyDescent="0.25">
      <c r="A33" s="805"/>
      <c r="B33" s="817" t="s">
        <v>271</v>
      </c>
      <c r="C33" s="807"/>
      <c r="D33" s="807" t="s">
        <v>255</v>
      </c>
      <c r="E33" s="813"/>
      <c r="F33" s="809"/>
    </row>
    <row r="34" spans="1:6" ht="12.75" customHeight="1" x14ac:dyDescent="0.25">
      <c r="A34" s="805"/>
      <c r="B34" s="815"/>
      <c r="C34" s="807"/>
      <c r="D34" s="807"/>
      <c r="E34" s="813"/>
      <c r="F34" s="809"/>
    </row>
    <row r="35" spans="1:6" ht="12.75" customHeight="1" x14ac:dyDescent="0.25">
      <c r="A35" s="805" t="s">
        <v>272</v>
      </c>
      <c r="B35" s="815" t="s">
        <v>273</v>
      </c>
      <c r="C35" s="807">
        <v>278</v>
      </c>
      <c r="D35" s="807" t="s">
        <v>268</v>
      </c>
      <c r="E35" s="813"/>
      <c r="F35" s="809">
        <f>C35*E35</f>
        <v>0</v>
      </c>
    </row>
    <row r="36" spans="1:6" ht="12.75" customHeight="1" x14ac:dyDescent="0.25">
      <c r="A36" s="805"/>
      <c r="B36" s="815"/>
      <c r="C36" s="807"/>
      <c r="D36" s="807"/>
      <c r="E36" s="813"/>
      <c r="F36" s="809"/>
    </row>
    <row r="37" spans="1:6" ht="12.75" customHeight="1" x14ac:dyDescent="0.25">
      <c r="A37" s="805"/>
      <c r="B37" s="817" t="s">
        <v>274</v>
      </c>
      <c r="C37" s="807"/>
      <c r="D37" s="807" t="s">
        <v>255</v>
      </c>
      <c r="E37" s="813"/>
      <c r="F37" s="809"/>
    </row>
    <row r="38" spans="1:6" ht="12.75" customHeight="1" x14ac:dyDescent="0.25">
      <c r="A38" s="805"/>
      <c r="B38" s="815"/>
      <c r="C38" s="807"/>
      <c r="D38" s="807"/>
      <c r="E38" s="813"/>
      <c r="F38" s="809"/>
    </row>
    <row r="39" spans="1:6" ht="12.75" customHeight="1" x14ac:dyDescent="0.25">
      <c r="A39" s="805"/>
      <c r="B39" s="815" t="s">
        <v>275</v>
      </c>
      <c r="C39" s="807"/>
      <c r="D39" s="807" t="s">
        <v>255</v>
      </c>
      <c r="E39" s="813"/>
      <c r="F39" s="809"/>
    </row>
    <row r="40" spans="1:6" ht="12.75" customHeight="1" x14ac:dyDescent="0.25">
      <c r="A40" s="805"/>
      <c r="B40" s="815"/>
      <c r="C40" s="807"/>
      <c r="D40" s="807"/>
      <c r="E40" s="813"/>
      <c r="F40" s="809"/>
    </row>
    <row r="41" spans="1:6" ht="12.75" customHeight="1" x14ac:dyDescent="0.25">
      <c r="A41" s="805" t="s">
        <v>276</v>
      </c>
      <c r="B41" s="815" t="s">
        <v>277</v>
      </c>
      <c r="C41" s="807">
        <v>263</v>
      </c>
      <c r="D41" s="807" t="s">
        <v>268</v>
      </c>
      <c r="E41" s="813"/>
      <c r="F41" s="809">
        <f>C41*E41</f>
        <v>0</v>
      </c>
    </row>
    <row r="42" spans="1:6" ht="12.75" customHeight="1" x14ac:dyDescent="0.25">
      <c r="A42" s="805"/>
      <c r="B42" s="815"/>
      <c r="C42" s="807"/>
      <c r="D42" s="807"/>
      <c r="E42" s="813"/>
      <c r="F42" s="809"/>
    </row>
    <row r="43" spans="1:6" ht="12.75" customHeight="1" x14ac:dyDescent="0.25">
      <c r="A43" s="805"/>
      <c r="B43" s="815"/>
      <c r="C43" s="807"/>
      <c r="D43" s="807"/>
      <c r="E43" s="808"/>
      <c r="F43" s="809"/>
    </row>
    <row r="44" spans="1:6" ht="13.8" thickBot="1" x14ac:dyDescent="0.3">
      <c r="A44" s="827"/>
      <c r="B44" s="828"/>
      <c r="C44" s="829" t="s">
        <v>188</v>
      </c>
      <c r="D44" s="830"/>
      <c r="E44" s="831"/>
      <c r="F44" s="832">
        <f>SUM(F23:F43)</f>
        <v>0</v>
      </c>
    </row>
    <row r="45" spans="1:6" ht="12.75" customHeight="1" x14ac:dyDescent="0.25">
      <c r="A45" s="805"/>
      <c r="B45" s="815"/>
      <c r="C45" s="807"/>
      <c r="D45" s="807"/>
      <c r="E45" s="808"/>
      <c r="F45" s="809"/>
    </row>
    <row r="46" spans="1:6" ht="26.4" x14ac:dyDescent="0.25">
      <c r="A46" s="805"/>
      <c r="B46" s="817" t="s">
        <v>278</v>
      </c>
      <c r="C46" s="807"/>
      <c r="D46" s="807" t="s">
        <v>255</v>
      </c>
      <c r="E46" s="813"/>
      <c r="F46" s="809"/>
    </row>
    <row r="47" spans="1:6" ht="12.75" customHeight="1" x14ac:dyDescent="0.25">
      <c r="A47" s="805"/>
      <c r="B47" s="815"/>
      <c r="C47" s="807"/>
      <c r="D47" s="807"/>
      <c r="E47" s="813"/>
      <c r="F47" s="809"/>
    </row>
    <row r="48" spans="1:6" ht="26.4" x14ac:dyDescent="0.25">
      <c r="A48" s="805"/>
      <c r="B48" s="818" t="s">
        <v>279</v>
      </c>
      <c r="C48" s="807"/>
      <c r="D48" s="807" t="s">
        <v>255</v>
      </c>
      <c r="E48" s="813"/>
      <c r="F48" s="809"/>
    </row>
    <row r="49" spans="1:6" ht="12.75" customHeight="1" x14ac:dyDescent="0.25">
      <c r="A49" s="805"/>
      <c r="B49" s="815"/>
      <c r="C49" s="807"/>
      <c r="D49" s="807"/>
      <c r="E49" s="813"/>
      <c r="F49" s="809"/>
    </row>
    <row r="50" spans="1:6" ht="12.75" customHeight="1" x14ac:dyDescent="0.25">
      <c r="A50" s="805" t="s">
        <v>262</v>
      </c>
      <c r="B50" s="815" t="s">
        <v>280</v>
      </c>
      <c r="C50" s="807">
        <v>256</v>
      </c>
      <c r="D50" s="807" t="s">
        <v>268</v>
      </c>
      <c r="E50" s="813"/>
      <c r="F50" s="809">
        <f>C50*E50</f>
        <v>0</v>
      </c>
    </row>
    <row r="51" spans="1:6" ht="12.75" customHeight="1" x14ac:dyDescent="0.25">
      <c r="A51" s="805"/>
      <c r="B51" s="815"/>
      <c r="C51" s="807"/>
      <c r="D51" s="807"/>
      <c r="E51" s="813"/>
      <c r="F51" s="809"/>
    </row>
    <row r="52" spans="1:6" x14ac:dyDescent="0.25">
      <c r="A52" s="805"/>
      <c r="B52" s="817" t="s">
        <v>281</v>
      </c>
      <c r="C52" s="807"/>
      <c r="D52" s="807" t="s">
        <v>255</v>
      </c>
      <c r="E52" s="813"/>
      <c r="F52" s="809"/>
    </row>
    <row r="53" spans="1:6" x14ac:dyDescent="0.25">
      <c r="A53" s="805"/>
      <c r="B53" s="815"/>
      <c r="C53" s="807"/>
      <c r="D53" s="807"/>
      <c r="E53" s="813"/>
      <c r="F53" s="809"/>
    </row>
    <row r="54" spans="1:6" ht="26.4" x14ac:dyDescent="0.25">
      <c r="A54" s="805"/>
      <c r="B54" s="815" t="s">
        <v>282</v>
      </c>
      <c r="C54" s="807"/>
      <c r="D54" s="807" t="s">
        <v>255</v>
      </c>
      <c r="E54" s="813"/>
      <c r="F54" s="809"/>
    </row>
    <row r="55" spans="1:6" ht="12.75" customHeight="1" x14ac:dyDescent="0.25">
      <c r="A55" s="805"/>
      <c r="B55" s="815"/>
      <c r="C55" s="807"/>
      <c r="D55" s="807"/>
      <c r="E55" s="813"/>
      <c r="F55" s="809"/>
    </row>
    <row r="56" spans="1:6" x14ac:dyDescent="0.25">
      <c r="A56" s="805" t="s">
        <v>266</v>
      </c>
      <c r="B56" s="815" t="s">
        <v>283</v>
      </c>
      <c r="C56" s="807">
        <v>171</v>
      </c>
      <c r="D56" s="807" t="s">
        <v>268</v>
      </c>
      <c r="E56" s="813"/>
      <c r="F56" s="809">
        <f>C56*E56</f>
        <v>0</v>
      </c>
    </row>
    <row r="57" spans="1:6" ht="12.75" customHeight="1" x14ac:dyDescent="0.25">
      <c r="A57" s="805"/>
      <c r="B57" s="815"/>
      <c r="C57" s="807"/>
      <c r="D57" s="807"/>
      <c r="E57" s="813"/>
      <c r="F57" s="809"/>
    </row>
    <row r="58" spans="1:6" x14ac:dyDescent="0.25">
      <c r="A58" s="805"/>
      <c r="B58" s="817" t="s">
        <v>284</v>
      </c>
      <c r="C58" s="807"/>
      <c r="D58" s="807" t="s">
        <v>255</v>
      </c>
      <c r="E58" s="813"/>
      <c r="F58" s="809"/>
    </row>
    <row r="59" spans="1:6" x14ac:dyDescent="0.25">
      <c r="A59" s="805"/>
      <c r="B59" s="815"/>
      <c r="C59" s="807"/>
      <c r="D59" s="807"/>
      <c r="E59" s="813"/>
      <c r="F59" s="809"/>
    </row>
    <row r="60" spans="1:6" ht="26.4" x14ac:dyDescent="0.25">
      <c r="A60" s="822" t="s">
        <v>270</v>
      </c>
      <c r="B60" s="815" t="s">
        <v>285</v>
      </c>
      <c r="C60" s="823">
        <v>1902</v>
      </c>
      <c r="D60" s="823" t="s">
        <v>264</v>
      </c>
      <c r="E60" s="824"/>
      <c r="F60" s="825">
        <f>C60*E60</f>
        <v>0</v>
      </c>
    </row>
    <row r="61" spans="1:6" x14ac:dyDescent="0.25">
      <c r="A61" s="805"/>
      <c r="B61" s="815"/>
      <c r="C61" s="823"/>
      <c r="D61" s="823"/>
      <c r="E61" s="824"/>
      <c r="F61" s="825"/>
    </row>
    <row r="62" spans="1:6" x14ac:dyDescent="0.25">
      <c r="A62" s="805"/>
      <c r="B62" s="817" t="s">
        <v>286</v>
      </c>
      <c r="C62" s="807"/>
      <c r="D62" s="807"/>
      <c r="E62" s="813"/>
      <c r="F62" s="809"/>
    </row>
    <row r="63" spans="1:6" x14ac:dyDescent="0.25">
      <c r="A63" s="805"/>
      <c r="B63" s="815"/>
      <c r="C63" s="807"/>
      <c r="D63" s="807"/>
      <c r="E63" s="813"/>
      <c r="F63" s="809"/>
    </row>
    <row r="64" spans="1:6" ht="26.4" x14ac:dyDescent="0.25">
      <c r="A64" s="805"/>
      <c r="B64" s="816" t="s">
        <v>287</v>
      </c>
      <c r="C64" s="807"/>
      <c r="D64" s="807" t="s">
        <v>255</v>
      </c>
      <c r="E64" s="813"/>
      <c r="F64" s="809"/>
    </row>
    <row r="65" spans="1:6" x14ac:dyDescent="0.25">
      <c r="A65" s="805"/>
      <c r="B65" s="815"/>
      <c r="C65" s="807"/>
      <c r="D65" s="807"/>
      <c r="E65" s="813"/>
      <c r="F65" s="809"/>
    </row>
    <row r="66" spans="1:6" ht="26.4" x14ac:dyDescent="0.25">
      <c r="A66" s="805"/>
      <c r="B66" s="817" t="s">
        <v>288</v>
      </c>
      <c r="C66" s="807"/>
      <c r="D66" s="807" t="s">
        <v>255</v>
      </c>
      <c r="E66" s="813"/>
      <c r="F66" s="809"/>
    </row>
    <row r="67" spans="1:6" x14ac:dyDescent="0.25">
      <c r="A67" s="805"/>
      <c r="B67" s="815"/>
      <c r="C67" s="807"/>
      <c r="D67" s="807"/>
      <c r="E67" s="813"/>
      <c r="F67" s="809"/>
    </row>
    <row r="68" spans="1:6" ht="26.4" x14ac:dyDescent="0.25">
      <c r="A68" s="805"/>
      <c r="B68" s="818" t="s">
        <v>289</v>
      </c>
      <c r="C68" s="807"/>
      <c r="D68" s="807" t="s">
        <v>255</v>
      </c>
      <c r="E68" s="813"/>
      <c r="F68" s="809"/>
    </row>
    <row r="69" spans="1:6" x14ac:dyDescent="0.25">
      <c r="A69" s="805"/>
      <c r="B69" s="815"/>
      <c r="C69" s="807"/>
      <c r="D69" s="807"/>
      <c r="E69" s="813"/>
      <c r="F69" s="809"/>
    </row>
    <row r="70" spans="1:6" ht="26.4" x14ac:dyDescent="0.25">
      <c r="A70" s="822" t="s">
        <v>272</v>
      </c>
      <c r="B70" s="815" t="s">
        <v>290</v>
      </c>
      <c r="C70" s="823">
        <v>18</v>
      </c>
      <c r="D70" s="823" t="s">
        <v>268</v>
      </c>
      <c r="E70" s="824"/>
      <c r="F70" s="825">
        <f>E70*C70</f>
        <v>0</v>
      </c>
    </row>
    <row r="71" spans="1:6" ht="12.75" customHeight="1" x14ac:dyDescent="0.25">
      <c r="A71" s="805"/>
      <c r="B71" s="815"/>
      <c r="C71" s="807"/>
      <c r="D71" s="807"/>
      <c r="E71" s="813"/>
      <c r="F71" s="809"/>
    </row>
    <row r="72" spans="1:6" ht="13.8" thickBot="1" x14ac:dyDescent="0.3">
      <c r="A72" s="827"/>
      <c r="B72" s="828"/>
      <c r="C72" s="829" t="s">
        <v>188</v>
      </c>
      <c r="D72" s="830"/>
      <c r="E72" s="831"/>
      <c r="F72" s="832">
        <f>SUM(F33:F71)</f>
        <v>0</v>
      </c>
    </row>
    <row r="73" spans="1:6" x14ac:dyDescent="0.25">
      <c r="A73" s="833"/>
      <c r="B73" s="834"/>
      <c r="C73" s="835"/>
      <c r="D73" s="836"/>
      <c r="E73" s="837"/>
      <c r="F73" s="838"/>
    </row>
    <row r="74" spans="1:6" ht="39" customHeight="1" x14ac:dyDescent="0.25">
      <c r="A74" s="805"/>
      <c r="B74" s="817" t="s">
        <v>291</v>
      </c>
      <c r="C74" s="807"/>
      <c r="D74" s="807" t="s">
        <v>255</v>
      </c>
      <c r="E74" s="813"/>
      <c r="F74" s="809"/>
    </row>
    <row r="75" spans="1:6" ht="8.25" customHeight="1" x14ac:dyDescent="0.25">
      <c r="A75" s="805"/>
      <c r="B75" s="817"/>
      <c r="C75" s="807"/>
      <c r="D75" s="807"/>
      <c r="E75" s="813"/>
      <c r="F75" s="809"/>
    </row>
    <row r="76" spans="1:6" x14ac:dyDescent="0.25">
      <c r="A76" s="805"/>
      <c r="B76" s="818" t="s">
        <v>292</v>
      </c>
      <c r="C76" s="807"/>
      <c r="D76" s="807" t="s">
        <v>255</v>
      </c>
      <c r="E76" s="813"/>
      <c r="F76" s="809"/>
    </row>
    <row r="77" spans="1:6" x14ac:dyDescent="0.25">
      <c r="A77" s="805"/>
      <c r="B77" s="815"/>
      <c r="C77" s="807"/>
      <c r="D77" s="807"/>
      <c r="E77" s="813"/>
      <c r="F77" s="809"/>
    </row>
    <row r="78" spans="1:6" x14ac:dyDescent="0.25">
      <c r="A78" s="805" t="s">
        <v>262</v>
      </c>
      <c r="B78" s="815" t="s">
        <v>293</v>
      </c>
      <c r="C78" s="807">
        <v>0</v>
      </c>
      <c r="D78" s="807" t="s">
        <v>268</v>
      </c>
      <c r="E78" s="813"/>
      <c r="F78" s="809">
        <f>E78*C78</f>
        <v>0</v>
      </c>
    </row>
    <row r="79" spans="1:6" x14ac:dyDescent="0.25">
      <c r="A79" s="805"/>
      <c r="B79" s="815"/>
      <c r="C79" s="807"/>
      <c r="D79" s="807"/>
      <c r="E79" s="813"/>
      <c r="F79" s="809"/>
    </row>
    <row r="80" spans="1:6" ht="39" customHeight="1" x14ac:dyDescent="0.25">
      <c r="A80" s="805"/>
      <c r="B80" s="817" t="s">
        <v>827</v>
      </c>
      <c r="C80" s="807"/>
      <c r="D80" s="807" t="s">
        <v>255</v>
      </c>
      <c r="E80" s="813"/>
      <c r="F80" s="809"/>
    </row>
    <row r="81" spans="1:6" x14ac:dyDescent="0.25">
      <c r="A81" s="805"/>
      <c r="B81" s="817"/>
      <c r="C81" s="807"/>
      <c r="D81" s="807"/>
      <c r="E81" s="813"/>
      <c r="F81" s="809"/>
    </row>
    <row r="82" spans="1:6" ht="12.75" customHeight="1" x14ac:dyDescent="0.25">
      <c r="A82" s="805"/>
      <c r="B82" s="818" t="s">
        <v>294</v>
      </c>
      <c r="C82" s="807"/>
      <c r="D82" s="807" t="s">
        <v>255</v>
      </c>
      <c r="E82" s="813"/>
      <c r="F82" s="809"/>
    </row>
    <row r="83" spans="1:6" ht="12.75" customHeight="1" x14ac:dyDescent="0.25">
      <c r="A83" s="805"/>
      <c r="B83" s="815"/>
      <c r="C83" s="807"/>
      <c r="D83" s="807"/>
      <c r="E83" s="813"/>
      <c r="F83" s="809"/>
    </row>
    <row r="84" spans="1:6" x14ac:dyDescent="0.25">
      <c r="A84" s="805" t="s">
        <v>266</v>
      </c>
      <c r="B84" s="815" t="s">
        <v>295</v>
      </c>
      <c r="C84" s="807">
        <v>18</v>
      </c>
      <c r="D84" s="807" t="s">
        <v>268</v>
      </c>
      <c r="E84" s="813"/>
      <c r="F84" s="809">
        <f>E84*C84</f>
        <v>0</v>
      </c>
    </row>
    <row r="85" spans="1:6" x14ac:dyDescent="0.25">
      <c r="A85" s="805"/>
      <c r="B85" s="815"/>
      <c r="C85" s="807"/>
      <c r="D85" s="807"/>
      <c r="E85" s="813"/>
      <c r="F85" s="809"/>
    </row>
    <row r="86" spans="1:6" x14ac:dyDescent="0.25">
      <c r="A86" s="805"/>
      <c r="B86" s="818" t="s">
        <v>296</v>
      </c>
      <c r="C86" s="807"/>
      <c r="D86" s="807"/>
      <c r="E86" s="813"/>
      <c r="F86" s="809"/>
    </row>
    <row r="87" spans="1:6" ht="9" customHeight="1" x14ac:dyDescent="0.25">
      <c r="A87" s="805"/>
      <c r="B87" s="815"/>
      <c r="C87" s="807"/>
      <c r="D87" s="807"/>
      <c r="E87" s="813"/>
      <c r="F87" s="809"/>
    </row>
    <row r="88" spans="1:6" ht="12.75" customHeight="1" x14ac:dyDescent="0.25">
      <c r="A88" s="805" t="s">
        <v>270</v>
      </c>
      <c r="B88" s="815" t="s">
        <v>297</v>
      </c>
      <c r="C88" s="807">
        <v>238</v>
      </c>
      <c r="D88" s="807" t="s">
        <v>268</v>
      </c>
      <c r="E88" s="813"/>
      <c r="F88" s="809">
        <f>E88*C88</f>
        <v>0</v>
      </c>
    </row>
    <row r="89" spans="1:6" x14ac:dyDescent="0.25">
      <c r="A89" s="805"/>
      <c r="B89" s="815"/>
      <c r="C89" s="823"/>
      <c r="D89" s="823"/>
      <c r="E89" s="824"/>
      <c r="F89" s="825"/>
    </row>
    <row r="90" spans="1:6" ht="12.75" customHeight="1" x14ac:dyDescent="0.25">
      <c r="A90" s="805"/>
      <c r="B90" s="818" t="s">
        <v>298</v>
      </c>
      <c r="C90" s="807"/>
      <c r="D90" s="807" t="s">
        <v>255</v>
      </c>
      <c r="E90" s="813"/>
      <c r="F90" s="809"/>
    </row>
    <row r="91" spans="1:6" ht="9" customHeight="1" x14ac:dyDescent="0.25">
      <c r="A91" s="805"/>
      <c r="B91" s="815"/>
      <c r="C91" s="807"/>
      <c r="D91" s="807"/>
      <c r="E91" s="813"/>
      <c r="F91" s="809"/>
    </row>
    <row r="92" spans="1:6" ht="12.75" customHeight="1" x14ac:dyDescent="0.25">
      <c r="A92" s="805" t="s">
        <v>272</v>
      </c>
      <c r="B92" s="815" t="s">
        <v>299</v>
      </c>
      <c r="C92" s="807">
        <v>7</v>
      </c>
      <c r="D92" s="807" t="s">
        <v>268</v>
      </c>
      <c r="E92" s="813"/>
      <c r="F92" s="809">
        <f>E92*C92</f>
        <v>0</v>
      </c>
    </row>
    <row r="93" spans="1:6" ht="12.75" customHeight="1" x14ac:dyDescent="0.25">
      <c r="A93" s="805"/>
      <c r="B93" s="815"/>
      <c r="C93" s="807"/>
      <c r="D93" s="807"/>
      <c r="E93" s="813"/>
      <c r="F93" s="809"/>
    </row>
    <row r="94" spans="1:6" ht="12.75" customHeight="1" x14ac:dyDescent="0.25">
      <c r="A94" s="805"/>
      <c r="B94" s="818" t="s">
        <v>300</v>
      </c>
      <c r="C94" s="807"/>
      <c r="D94" s="807" t="s">
        <v>255</v>
      </c>
      <c r="E94" s="813"/>
      <c r="F94" s="809"/>
    </row>
    <row r="95" spans="1:6" ht="9" customHeight="1" x14ac:dyDescent="0.25">
      <c r="A95" s="805"/>
      <c r="B95" s="815"/>
      <c r="C95" s="807"/>
      <c r="D95" s="807"/>
      <c r="E95" s="813"/>
      <c r="F95" s="809"/>
    </row>
    <row r="96" spans="1:6" ht="12.75" customHeight="1" x14ac:dyDescent="0.25">
      <c r="A96" s="805" t="s">
        <v>276</v>
      </c>
      <c r="B96" s="815" t="s">
        <v>299</v>
      </c>
      <c r="C96" s="807">
        <v>236</v>
      </c>
      <c r="D96" s="807" t="s">
        <v>268</v>
      </c>
      <c r="E96" s="813"/>
      <c r="F96" s="809">
        <f>E96*C96</f>
        <v>0</v>
      </c>
    </row>
    <row r="97" spans="1:6" ht="12.75" customHeight="1" x14ac:dyDescent="0.25">
      <c r="A97" s="805"/>
      <c r="B97" s="815"/>
      <c r="C97" s="807"/>
      <c r="D97" s="807"/>
      <c r="E97" s="813"/>
      <c r="F97" s="809"/>
    </row>
    <row r="98" spans="1:6" ht="12.75" customHeight="1" x14ac:dyDescent="0.25">
      <c r="A98" s="805"/>
      <c r="B98" s="816" t="s">
        <v>301</v>
      </c>
      <c r="C98" s="807"/>
      <c r="D98" s="807" t="s">
        <v>255</v>
      </c>
      <c r="E98" s="813"/>
      <c r="F98" s="809"/>
    </row>
    <row r="99" spans="1:6" ht="9.75" customHeight="1" x14ac:dyDescent="0.25">
      <c r="A99" s="805"/>
      <c r="B99" s="817"/>
      <c r="C99" s="807"/>
      <c r="D99" s="807"/>
      <c r="E99" s="813"/>
      <c r="F99" s="809"/>
    </row>
    <row r="100" spans="1:6" ht="12.75" customHeight="1" x14ac:dyDescent="0.25">
      <c r="A100" s="805"/>
      <c r="B100" s="817" t="s">
        <v>302</v>
      </c>
      <c r="C100" s="807"/>
      <c r="D100" s="807"/>
      <c r="E100" s="813"/>
      <c r="F100" s="809"/>
    </row>
    <row r="101" spans="1:6" ht="8.25" customHeight="1" x14ac:dyDescent="0.25">
      <c r="A101" s="805"/>
      <c r="B101" s="815"/>
      <c r="C101" s="807"/>
      <c r="D101" s="807"/>
      <c r="E101" s="813"/>
      <c r="F101" s="809"/>
    </row>
    <row r="102" spans="1:6" x14ac:dyDescent="0.25">
      <c r="A102" s="805"/>
      <c r="B102" s="839" t="s">
        <v>303</v>
      </c>
      <c r="C102" s="807"/>
      <c r="D102" s="807"/>
      <c r="E102" s="813"/>
      <c r="F102" s="809"/>
    </row>
    <row r="103" spans="1:6" ht="8.25" customHeight="1" x14ac:dyDescent="0.25">
      <c r="A103" s="805"/>
      <c r="B103" s="815"/>
      <c r="C103" s="807"/>
      <c r="D103" s="807"/>
      <c r="E103" s="813"/>
      <c r="F103" s="809"/>
    </row>
    <row r="104" spans="1:6" x14ac:dyDescent="0.25">
      <c r="A104" s="805" t="s">
        <v>304</v>
      </c>
      <c r="B104" s="815" t="s">
        <v>305</v>
      </c>
      <c r="C104" s="807">
        <v>43</v>
      </c>
      <c r="D104" s="807" t="s">
        <v>264</v>
      </c>
      <c r="E104" s="813"/>
      <c r="F104" s="809">
        <f>E104*C104</f>
        <v>0</v>
      </c>
    </row>
    <row r="105" spans="1:6" ht="6.75" customHeight="1" x14ac:dyDescent="0.25">
      <c r="A105" s="805"/>
      <c r="B105" s="815"/>
      <c r="C105" s="807"/>
      <c r="D105" s="807"/>
      <c r="E105" s="813"/>
      <c r="F105" s="809"/>
    </row>
    <row r="106" spans="1:6" x14ac:dyDescent="0.25">
      <c r="A106" s="805"/>
      <c r="B106" s="818" t="s">
        <v>306</v>
      </c>
      <c r="C106" s="807"/>
      <c r="D106" s="807" t="s">
        <v>255</v>
      </c>
      <c r="E106" s="813"/>
      <c r="F106" s="809"/>
    </row>
    <row r="107" spans="1:6" ht="9.75" customHeight="1" x14ac:dyDescent="0.25">
      <c r="A107" s="805"/>
      <c r="B107" s="815"/>
      <c r="C107" s="807"/>
      <c r="D107" s="807"/>
      <c r="E107" s="813"/>
      <c r="F107" s="809"/>
    </row>
    <row r="108" spans="1:6" x14ac:dyDescent="0.25">
      <c r="A108" s="805" t="s">
        <v>307</v>
      </c>
      <c r="B108" s="815" t="s">
        <v>308</v>
      </c>
      <c r="C108" s="807">
        <v>89</v>
      </c>
      <c r="D108" s="807" t="s">
        <v>264</v>
      </c>
      <c r="E108" s="813"/>
      <c r="F108" s="809">
        <f>E108*C108</f>
        <v>0</v>
      </c>
    </row>
    <row r="109" spans="1:6" x14ac:dyDescent="0.25">
      <c r="A109" s="805"/>
      <c r="B109" s="815"/>
      <c r="C109" s="807"/>
      <c r="D109" s="807"/>
      <c r="E109" s="813"/>
      <c r="F109" s="809"/>
    </row>
    <row r="110" spans="1:6" x14ac:dyDescent="0.25">
      <c r="A110" s="805"/>
      <c r="B110" s="818" t="s">
        <v>309</v>
      </c>
      <c r="C110" s="807"/>
      <c r="D110" s="807" t="s">
        <v>255</v>
      </c>
      <c r="E110" s="813"/>
      <c r="F110" s="809"/>
    </row>
    <row r="111" spans="1:6" ht="12.75" customHeight="1" x14ac:dyDescent="0.25">
      <c r="A111" s="805"/>
      <c r="B111" s="815"/>
      <c r="C111" s="807"/>
      <c r="D111" s="807"/>
      <c r="E111" s="813"/>
      <c r="F111" s="809"/>
    </row>
    <row r="112" spans="1:6" x14ac:dyDescent="0.25">
      <c r="A112" s="805" t="s">
        <v>310</v>
      </c>
      <c r="B112" s="815" t="s">
        <v>311</v>
      </c>
      <c r="C112" s="807">
        <v>1351</v>
      </c>
      <c r="D112" s="807" t="s">
        <v>264</v>
      </c>
      <c r="E112" s="813"/>
      <c r="F112" s="809">
        <f>E112*C112</f>
        <v>0</v>
      </c>
    </row>
    <row r="113" spans="1:6" x14ac:dyDescent="0.25">
      <c r="A113" s="805"/>
      <c r="B113" s="815"/>
      <c r="C113" s="807"/>
      <c r="D113" s="807"/>
      <c r="E113" s="813"/>
      <c r="F113" s="809"/>
    </row>
    <row r="114" spans="1:6" x14ac:dyDescent="0.25">
      <c r="A114" s="805"/>
      <c r="B114" s="818" t="s">
        <v>296</v>
      </c>
      <c r="C114" s="807"/>
      <c r="D114" s="807"/>
      <c r="E114" s="813"/>
      <c r="F114" s="809"/>
    </row>
    <row r="115" spans="1:6" x14ac:dyDescent="0.25">
      <c r="A115" s="805"/>
      <c r="B115" s="815"/>
      <c r="C115" s="807"/>
      <c r="D115" s="807"/>
      <c r="E115" s="813"/>
      <c r="F115" s="809"/>
    </row>
    <row r="116" spans="1:6" x14ac:dyDescent="0.25">
      <c r="A116" s="805" t="s">
        <v>312</v>
      </c>
      <c r="B116" s="815" t="s">
        <v>313</v>
      </c>
      <c r="C116" s="807">
        <v>208</v>
      </c>
      <c r="D116" s="807" t="s">
        <v>314</v>
      </c>
      <c r="E116" s="840"/>
      <c r="F116" s="809">
        <f>E116*C116</f>
        <v>0</v>
      </c>
    </row>
    <row r="117" spans="1:6" x14ac:dyDescent="0.25">
      <c r="A117" s="805"/>
      <c r="B117" s="815"/>
      <c r="C117" s="841"/>
      <c r="D117" s="807"/>
      <c r="E117" s="813"/>
      <c r="F117" s="809"/>
    </row>
    <row r="118" spans="1:6" ht="13.8" thickBot="1" x14ac:dyDescent="0.3">
      <c r="A118" s="827"/>
      <c r="B118" s="828"/>
      <c r="C118" s="829" t="s">
        <v>188</v>
      </c>
      <c r="D118" s="830"/>
      <c r="E118" s="831"/>
      <c r="F118" s="832">
        <f>SUM(F78:F117)</f>
        <v>0</v>
      </c>
    </row>
    <row r="119" spans="1:6" ht="12.75" customHeight="1" x14ac:dyDescent="0.25">
      <c r="A119" s="805"/>
      <c r="B119" s="818"/>
      <c r="C119" s="807"/>
      <c r="D119" s="807"/>
      <c r="E119" s="808"/>
      <c r="F119" s="809" t="s">
        <v>315</v>
      </c>
    </row>
    <row r="120" spans="1:6" ht="12.75" customHeight="1" x14ac:dyDescent="0.25">
      <c r="A120" s="805"/>
      <c r="B120" s="816" t="s">
        <v>316</v>
      </c>
      <c r="C120" s="807"/>
      <c r="D120" s="807" t="s">
        <v>255</v>
      </c>
      <c r="E120" s="808"/>
      <c r="F120" s="809"/>
    </row>
    <row r="121" spans="1:6" ht="6.75" customHeight="1" x14ac:dyDescent="0.25">
      <c r="A121" s="805"/>
      <c r="B121" s="816"/>
      <c r="C121" s="807"/>
      <c r="D121" s="807"/>
      <c r="E121" s="813"/>
      <c r="F121" s="809"/>
    </row>
    <row r="122" spans="1:6" ht="26.4" x14ac:dyDescent="0.25">
      <c r="A122" s="805"/>
      <c r="B122" s="817" t="s">
        <v>317</v>
      </c>
      <c r="C122" s="807"/>
      <c r="D122" s="807" t="s">
        <v>255</v>
      </c>
      <c r="E122" s="813"/>
      <c r="F122" s="809"/>
    </row>
    <row r="123" spans="1:6" ht="9.75" customHeight="1" x14ac:dyDescent="0.25">
      <c r="A123" s="805"/>
      <c r="B123" s="817"/>
      <c r="C123" s="807"/>
      <c r="D123" s="807"/>
      <c r="E123" s="813"/>
      <c r="F123" s="809"/>
    </row>
    <row r="124" spans="1:6" x14ac:dyDescent="0.25">
      <c r="A124" s="805"/>
      <c r="B124" s="817" t="s">
        <v>318</v>
      </c>
      <c r="C124" s="807"/>
      <c r="D124" s="807" t="s">
        <v>255</v>
      </c>
      <c r="E124" s="813"/>
      <c r="F124" s="809"/>
    </row>
    <row r="125" spans="1:6" ht="9.75" customHeight="1" x14ac:dyDescent="0.25">
      <c r="A125" s="805"/>
      <c r="B125" s="817"/>
      <c r="C125" s="807"/>
      <c r="D125" s="807"/>
      <c r="E125" s="813"/>
      <c r="F125" s="809"/>
    </row>
    <row r="126" spans="1:6" x14ac:dyDescent="0.25">
      <c r="A126" s="805"/>
      <c r="B126" s="816" t="s">
        <v>319</v>
      </c>
      <c r="C126" s="807"/>
      <c r="D126" s="807"/>
      <c r="E126" s="813"/>
      <c r="F126" s="809"/>
    </row>
    <row r="127" spans="1:6" x14ac:dyDescent="0.25">
      <c r="A127" s="805"/>
      <c r="B127" s="815"/>
      <c r="C127" s="807"/>
      <c r="D127" s="807"/>
      <c r="E127" s="813"/>
      <c r="F127" s="809"/>
    </row>
    <row r="128" spans="1:6" x14ac:dyDescent="0.25">
      <c r="A128" s="805" t="s">
        <v>262</v>
      </c>
      <c r="B128" s="815" t="s">
        <v>320</v>
      </c>
      <c r="C128" s="841">
        <v>1.1000000000000001</v>
      </c>
      <c r="D128" s="807" t="s">
        <v>321</v>
      </c>
      <c r="E128" s="813"/>
      <c r="F128" s="809">
        <f>E128*C128</f>
        <v>0</v>
      </c>
    </row>
    <row r="129" spans="1:6" x14ac:dyDescent="0.25">
      <c r="A129" s="805"/>
      <c r="B129" s="815"/>
      <c r="C129" s="841"/>
      <c r="D129" s="807"/>
      <c r="E129" s="813"/>
      <c r="F129" s="809"/>
    </row>
    <row r="130" spans="1:6" x14ac:dyDescent="0.25">
      <c r="A130" s="805"/>
      <c r="B130" s="816" t="s">
        <v>322</v>
      </c>
      <c r="C130" s="807"/>
      <c r="D130" s="807"/>
      <c r="E130" s="813"/>
      <c r="F130" s="809"/>
    </row>
    <row r="131" spans="1:6" x14ac:dyDescent="0.25">
      <c r="A131" s="805"/>
      <c r="B131" s="815"/>
      <c r="C131" s="807"/>
      <c r="D131" s="807"/>
      <c r="E131" s="813"/>
      <c r="F131" s="809"/>
    </row>
    <row r="132" spans="1:6" x14ac:dyDescent="0.25">
      <c r="A132" s="805" t="s">
        <v>266</v>
      </c>
      <c r="B132" s="815" t="s">
        <v>320</v>
      </c>
      <c r="C132" s="841">
        <v>1.72</v>
      </c>
      <c r="D132" s="807" t="s">
        <v>321</v>
      </c>
      <c r="E132" s="813"/>
      <c r="F132" s="809">
        <f>E132*C132</f>
        <v>0</v>
      </c>
    </row>
    <row r="133" spans="1:6" ht="8.25" customHeight="1" x14ac:dyDescent="0.25">
      <c r="A133" s="805"/>
      <c r="B133" s="815"/>
      <c r="C133" s="841"/>
      <c r="D133" s="807"/>
      <c r="E133" s="813"/>
      <c r="F133" s="809"/>
    </row>
    <row r="134" spans="1:6" x14ac:dyDescent="0.25">
      <c r="A134" s="805"/>
      <c r="B134" s="816" t="s">
        <v>323</v>
      </c>
      <c r="C134" s="841"/>
      <c r="D134" s="807"/>
      <c r="E134" s="813"/>
      <c r="F134" s="809"/>
    </row>
    <row r="135" spans="1:6" ht="9.75" customHeight="1" x14ac:dyDescent="0.25">
      <c r="A135" s="805"/>
      <c r="B135" s="815"/>
      <c r="C135" s="841"/>
      <c r="D135" s="807"/>
      <c r="E135" s="813"/>
      <c r="F135" s="809"/>
    </row>
    <row r="136" spans="1:6" x14ac:dyDescent="0.25">
      <c r="A136" s="805" t="s">
        <v>270</v>
      </c>
      <c r="B136" s="815" t="s">
        <v>324</v>
      </c>
      <c r="C136" s="841">
        <v>7.74</v>
      </c>
      <c r="D136" s="807" t="s">
        <v>321</v>
      </c>
      <c r="E136" s="813"/>
      <c r="F136" s="809">
        <f>E136*C136</f>
        <v>0</v>
      </c>
    </row>
    <row r="137" spans="1:6" x14ac:dyDescent="0.25">
      <c r="A137" s="805"/>
      <c r="B137" s="815"/>
      <c r="C137" s="841"/>
      <c r="D137" s="807"/>
      <c r="E137" s="813"/>
      <c r="F137" s="809"/>
    </row>
    <row r="138" spans="1:6" x14ac:dyDescent="0.25">
      <c r="A138" s="805" t="s">
        <v>272</v>
      </c>
      <c r="B138" s="815" t="s">
        <v>325</v>
      </c>
      <c r="C138" s="841">
        <v>20.7</v>
      </c>
      <c r="D138" s="807" t="s">
        <v>321</v>
      </c>
      <c r="E138" s="813"/>
      <c r="F138" s="809">
        <f>E138*C138</f>
        <v>0</v>
      </c>
    </row>
    <row r="139" spans="1:6" x14ac:dyDescent="0.25">
      <c r="A139" s="805"/>
      <c r="B139" s="815"/>
      <c r="C139" s="841"/>
      <c r="D139" s="807"/>
      <c r="E139" s="813"/>
      <c r="F139" s="809"/>
    </row>
    <row r="140" spans="1:6" x14ac:dyDescent="0.25">
      <c r="A140" s="805" t="s">
        <v>276</v>
      </c>
      <c r="B140" s="815" t="s">
        <v>320</v>
      </c>
      <c r="C140" s="841">
        <v>7.3</v>
      </c>
      <c r="D140" s="807" t="s">
        <v>321</v>
      </c>
      <c r="E140" s="813"/>
      <c r="F140" s="809">
        <f>E140*C140</f>
        <v>0</v>
      </c>
    </row>
    <row r="141" spans="1:6" x14ac:dyDescent="0.25">
      <c r="A141" s="805"/>
      <c r="B141" s="815"/>
      <c r="C141" s="841"/>
      <c r="D141" s="807"/>
      <c r="E141" s="813"/>
      <c r="F141" s="809"/>
    </row>
    <row r="142" spans="1:6" x14ac:dyDescent="0.25">
      <c r="A142" s="805"/>
      <c r="B142" s="818" t="s">
        <v>326</v>
      </c>
      <c r="C142" s="807"/>
      <c r="D142" s="807" t="s">
        <v>255</v>
      </c>
      <c r="E142" s="813"/>
      <c r="F142" s="809"/>
    </row>
    <row r="143" spans="1:6" ht="8.25" customHeight="1" x14ac:dyDescent="0.25">
      <c r="A143" s="805"/>
      <c r="B143" s="818"/>
      <c r="C143" s="807"/>
      <c r="D143" s="807"/>
      <c r="E143" s="813"/>
      <c r="F143" s="809"/>
    </row>
    <row r="144" spans="1:6" x14ac:dyDescent="0.25">
      <c r="A144" s="805"/>
      <c r="B144" s="815" t="s">
        <v>322</v>
      </c>
      <c r="C144" s="807"/>
      <c r="D144" s="807"/>
      <c r="E144" s="813"/>
      <c r="F144" s="809"/>
    </row>
    <row r="145" spans="1:6" ht="10.5" customHeight="1" x14ac:dyDescent="0.25">
      <c r="A145" s="805"/>
      <c r="B145" s="818"/>
      <c r="C145" s="807"/>
      <c r="D145" s="807"/>
      <c r="E145" s="813"/>
      <c r="F145" s="809"/>
    </row>
    <row r="146" spans="1:6" x14ac:dyDescent="0.25">
      <c r="A146" s="805" t="s">
        <v>304</v>
      </c>
      <c r="B146" s="815" t="s">
        <v>327</v>
      </c>
      <c r="C146" s="841">
        <v>0.4</v>
      </c>
      <c r="D146" s="807" t="s">
        <v>321</v>
      </c>
      <c r="E146" s="813"/>
      <c r="F146" s="809">
        <f>E146*C146</f>
        <v>0</v>
      </c>
    </row>
    <row r="147" spans="1:6" x14ac:dyDescent="0.25">
      <c r="A147" s="805"/>
      <c r="B147" s="815"/>
      <c r="C147" s="841"/>
      <c r="D147" s="807"/>
      <c r="E147" s="813"/>
      <c r="F147" s="809"/>
    </row>
    <row r="148" spans="1:6" x14ac:dyDescent="0.25">
      <c r="A148" s="805"/>
      <c r="B148" s="815" t="s">
        <v>328</v>
      </c>
      <c r="C148" s="807"/>
      <c r="D148" s="807"/>
      <c r="E148" s="813"/>
      <c r="F148" s="809"/>
    </row>
    <row r="149" spans="1:6" ht="10.5" customHeight="1" x14ac:dyDescent="0.25">
      <c r="A149" s="805"/>
      <c r="B149" s="818"/>
      <c r="C149" s="807"/>
      <c r="D149" s="807"/>
      <c r="E149" s="813"/>
      <c r="F149" s="809"/>
    </row>
    <row r="150" spans="1:6" x14ac:dyDescent="0.25">
      <c r="A150" s="805" t="s">
        <v>307</v>
      </c>
      <c r="B150" s="815" t="s">
        <v>327</v>
      </c>
      <c r="C150" s="841">
        <v>4.5199999999999996</v>
      </c>
      <c r="D150" s="807" t="s">
        <v>321</v>
      </c>
      <c r="E150" s="813"/>
      <c r="F150" s="809">
        <f>E150*C150</f>
        <v>0</v>
      </c>
    </row>
    <row r="151" spans="1:6" x14ac:dyDescent="0.25">
      <c r="A151" s="805"/>
      <c r="B151" s="815"/>
      <c r="C151" s="841"/>
      <c r="D151" s="807"/>
      <c r="E151" s="812"/>
      <c r="F151" s="809"/>
    </row>
    <row r="152" spans="1:6" ht="26.4" x14ac:dyDescent="0.25">
      <c r="A152" s="805"/>
      <c r="B152" s="817" t="s">
        <v>329</v>
      </c>
      <c r="C152" s="807"/>
      <c r="D152" s="807" t="s">
        <v>255</v>
      </c>
      <c r="E152" s="813"/>
      <c r="F152" s="809"/>
    </row>
    <row r="153" spans="1:6" ht="12.75" customHeight="1" x14ac:dyDescent="0.25">
      <c r="A153" s="805"/>
      <c r="B153" s="815"/>
      <c r="C153" s="807"/>
      <c r="D153" s="807"/>
      <c r="E153" s="813"/>
      <c r="F153" s="809"/>
    </row>
    <row r="154" spans="1:6" ht="27" customHeight="1" x14ac:dyDescent="0.25">
      <c r="A154" s="805"/>
      <c r="B154" s="815" t="s">
        <v>330</v>
      </c>
      <c r="C154" s="807"/>
      <c r="D154" s="807"/>
      <c r="E154" s="813"/>
      <c r="F154" s="809"/>
    </row>
    <row r="155" spans="1:6" ht="12.75" customHeight="1" x14ac:dyDescent="0.25">
      <c r="A155" s="805"/>
      <c r="B155" s="815"/>
      <c r="C155" s="807" t="s">
        <v>315</v>
      </c>
      <c r="D155" s="807"/>
      <c r="E155" s="813"/>
      <c r="F155" s="809"/>
    </row>
    <row r="156" spans="1:6" ht="12.75" customHeight="1" x14ac:dyDescent="0.25">
      <c r="A156" s="805" t="s">
        <v>310</v>
      </c>
      <c r="B156" s="815" t="s">
        <v>331</v>
      </c>
      <c r="C156" s="807">
        <v>1584</v>
      </c>
      <c r="D156" s="807" t="s">
        <v>264</v>
      </c>
      <c r="E156" s="813"/>
      <c r="F156" s="809">
        <f>E156*C156</f>
        <v>0</v>
      </c>
    </row>
    <row r="157" spans="1:6" x14ac:dyDescent="0.25">
      <c r="A157" s="805"/>
      <c r="B157" s="815"/>
      <c r="C157" s="841"/>
      <c r="D157" s="807"/>
      <c r="E157" s="813"/>
      <c r="F157" s="809"/>
    </row>
    <row r="158" spans="1:6" ht="13.8" thickBot="1" x14ac:dyDescent="0.3">
      <c r="A158" s="827"/>
      <c r="B158" s="828"/>
      <c r="C158" s="829" t="s">
        <v>188</v>
      </c>
      <c r="D158" s="830"/>
      <c r="E158" s="831"/>
      <c r="F158" s="832">
        <f>SUM(F123:F156)</f>
        <v>0</v>
      </c>
    </row>
    <row r="159" spans="1:6" ht="12.75" customHeight="1" x14ac:dyDescent="0.25">
      <c r="A159" s="805"/>
      <c r="B159" s="818"/>
      <c r="C159" s="807"/>
      <c r="D159" s="807"/>
      <c r="E159" s="808"/>
      <c r="F159" s="809" t="s">
        <v>315</v>
      </c>
    </row>
    <row r="160" spans="1:6" x14ac:dyDescent="0.25">
      <c r="A160" s="805"/>
      <c r="B160" s="817" t="s">
        <v>332</v>
      </c>
      <c r="C160" s="807"/>
      <c r="D160" s="807"/>
      <c r="E160" s="813"/>
      <c r="F160" s="809"/>
    </row>
    <row r="161" spans="1:6" ht="9" customHeight="1" x14ac:dyDescent="0.25">
      <c r="A161" s="805"/>
      <c r="B161" s="815"/>
      <c r="C161" s="807"/>
      <c r="D161" s="807"/>
      <c r="E161" s="813"/>
      <c r="F161" s="809"/>
    </row>
    <row r="162" spans="1:6" x14ac:dyDescent="0.25">
      <c r="A162" s="805"/>
      <c r="B162" s="816" t="s">
        <v>333</v>
      </c>
      <c r="C162" s="807"/>
      <c r="D162" s="807" t="s">
        <v>255</v>
      </c>
      <c r="E162" s="813"/>
      <c r="F162" s="809"/>
    </row>
    <row r="163" spans="1:6" ht="9.75" customHeight="1" x14ac:dyDescent="0.25">
      <c r="A163" s="805"/>
      <c r="B163" s="815"/>
      <c r="C163" s="807"/>
      <c r="D163" s="807"/>
      <c r="E163" s="813"/>
      <c r="F163" s="809"/>
    </row>
    <row r="164" spans="1:6" ht="26.4" x14ac:dyDescent="0.25">
      <c r="A164" s="805"/>
      <c r="B164" s="817" t="s">
        <v>334</v>
      </c>
      <c r="C164" s="807"/>
      <c r="D164" s="807"/>
      <c r="E164" s="813"/>
      <c r="F164" s="809"/>
    </row>
    <row r="165" spans="1:6" ht="12.75" customHeight="1" x14ac:dyDescent="0.25">
      <c r="A165" s="805"/>
      <c r="B165" s="815"/>
      <c r="C165" s="807"/>
      <c r="D165" s="807"/>
      <c r="E165" s="813"/>
      <c r="F165" s="809"/>
    </row>
    <row r="166" spans="1:6" x14ac:dyDescent="0.25">
      <c r="A166" s="805"/>
      <c r="B166" s="818" t="s">
        <v>335</v>
      </c>
      <c r="C166" s="807"/>
      <c r="D166" s="807" t="s">
        <v>255</v>
      </c>
      <c r="E166" s="813"/>
      <c r="F166" s="809"/>
    </row>
    <row r="167" spans="1:6" ht="8.25" customHeight="1" x14ac:dyDescent="0.25">
      <c r="A167" s="805"/>
      <c r="B167" s="815"/>
      <c r="C167" s="807"/>
      <c r="D167" s="807"/>
      <c r="E167" s="813"/>
      <c r="F167" s="809"/>
    </row>
    <row r="168" spans="1:6" x14ac:dyDescent="0.25">
      <c r="A168" s="805" t="s">
        <v>262</v>
      </c>
      <c r="B168" s="815" t="s">
        <v>336</v>
      </c>
      <c r="C168" s="807">
        <v>0</v>
      </c>
      <c r="D168" s="807" t="s">
        <v>264</v>
      </c>
      <c r="E168" s="842"/>
      <c r="F168" s="843">
        <f>E168*C168</f>
        <v>0</v>
      </c>
    </row>
    <row r="169" spans="1:6" x14ac:dyDescent="0.25">
      <c r="A169" s="805"/>
      <c r="B169" s="815"/>
      <c r="C169" s="807"/>
      <c r="D169" s="807"/>
      <c r="E169" s="842"/>
      <c r="F169" s="843"/>
    </row>
    <row r="170" spans="1:6" x14ac:dyDescent="0.25">
      <c r="A170" s="805"/>
      <c r="B170" s="844" t="s">
        <v>337</v>
      </c>
      <c r="C170" s="807"/>
      <c r="E170" s="842"/>
      <c r="F170" s="843"/>
    </row>
    <row r="171" spans="1:6" ht="9.75" customHeight="1" x14ac:dyDescent="0.25">
      <c r="A171" s="805"/>
      <c r="B171" s="815"/>
      <c r="C171" s="807"/>
      <c r="D171" s="807"/>
      <c r="E171" s="813"/>
      <c r="F171" s="809"/>
    </row>
    <row r="172" spans="1:6" ht="26.4" x14ac:dyDescent="0.25">
      <c r="A172" s="805"/>
      <c r="B172" s="816" t="s">
        <v>338</v>
      </c>
      <c r="C172" s="807"/>
      <c r="D172" s="807" t="s">
        <v>255</v>
      </c>
      <c r="E172" s="813"/>
      <c r="F172" s="809"/>
    </row>
    <row r="173" spans="1:6" ht="9" customHeight="1" x14ac:dyDescent="0.25">
      <c r="A173" s="805"/>
      <c r="B173" s="815"/>
      <c r="C173" s="807"/>
      <c r="D173" s="807"/>
      <c r="E173" s="813"/>
      <c r="F173" s="809"/>
    </row>
    <row r="174" spans="1:6" ht="26.4" x14ac:dyDescent="0.25">
      <c r="A174" s="805"/>
      <c r="B174" s="817" t="s">
        <v>339</v>
      </c>
      <c r="C174" s="807"/>
      <c r="D174" s="807" t="s">
        <v>255</v>
      </c>
      <c r="E174" s="813"/>
      <c r="F174" s="809"/>
    </row>
    <row r="175" spans="1:6" ht="9.75" customHeight="1" x14ac:dyDescent="0.25">
      <c r="A175" s="805"/>
      <c r="B175" s="815"/>
      <c r="C175" s="807"/>
      <c r="D175" s="807"/>
      <c r="E175" s="813"/>
      <c r="F175" s="809"/>
    </row>
    <row r="176" spans="1:6" ht="12.75" customHeight="1" x14ac:dyDescent="0.25">
      <c r="A176" s="805"/>
      <c r="B176" s="815" t="s">
        <v>340</v>
      </c>
      <c r="C176" s="807"/>
      <c r="D176" s="807" t="s">
        <v>255</v>
      </c>
      <c r="E176" s="813"/>
      <c r="F176" s="809"/>
    </row>
    <row r="177" spans="1:6" ht="6.75" customHeight="1" x14ac:dyDescent="0.25">
      <c r="A177" s="805"/>
      <c r="B177" s="815"/>
      <c r="C177" s="807"/>
      <c r="D177" s="807"/>
      <c r="E177" s="813"/>
      <c r="F177" s="809"/>
    </row>
    <row r="178" spans="1:6" ht="12.75" customHeight="1" x14ac:dyDescent="0.25">
      <c r="A178" s="805" t="s">
        <v>266</v>
      </c>
      <c r="B178" s="815" t="s">
        <v>341</v>
      </c>
      <c r="C178" s="807">
        <f>C156</f>
        <v>1584</v>
      </c>
      <c r="D178" s="807" t="s">
        <v>264</v>
      </c>
      <c r="E178" s="813"/>
      <c r="F178" s="809">
        <f>E178*C178</f>
        <v>0</v>
      </c>
    </row>
    <row r="179" spans="1:6" ht="8.25" customHeight="1" x14ac:dyDescent="0.25">
      <c r="A179" s="805"/>
      <c r="B179" s="815"/>
      <c r="C179" s="807"/>
      <c r="D179" s="807"/>
      <c r="E179" s="813"/>
      <c r="F179" s="809"/>
    </row>
    <row r="180" spans="1:6" ht="38.25" customHeight="1" x14ac:dyDescent="0.25">
      <c r="A180" s="805"/>
      <c r="B180" s="845" t="s">
        <v>342</v>
      </c>
      <c r="C180" s="807"/>
      <c r="D180" s="807"/>
      <c r="E180" s="819"/>
      <c r="F180" s="820"/>
    </row>
    <row r="181" spans="1:6" ht="12.75" customHeight="1" x14ac:dyDescent="0.25">
      <c r="A181" s="805"/>
      <c r="B181" s="846"/>
      <c r="C181" s="807"/>
      <c r="D181" s="807"/>
      <c r="E181" s="819"/>
      <c r="F181" s="820"/>
    </row>
    <row r="182" spans="1:6" ht="14.25" customHeight="1" x14ac:dyDescent="0.25">
      <c r="A182" s="805"/>
      <c r="B182" s="847" t="s">
        <v>343</v>
      </c>
      <c r="C182" s="807"/>
      <c r="D182" s="807"/>
      <c r="E182" s="819"/>
      <c r="F182" s="820"/>
    </row>
    <row r="183" spans="1:6" ht="12.75" customHeight="1" x14ac:dyDescent="0.25">
      <c r="A183" s="805"/>
      <c r="B183" s="847"/>
      <c r="C183" s="807"/>
      <c r="D183" s="807"/>
      <c r="E183" s="819"/>
      <c r="F183" s="820"/>
    </row>
    <row r="184" spans="1:6" ht="12.75" customHeight="1" x14ac:dyDescent="0.25">
      <c r="A184" s="805" t="s">
        <v>270</v>
      </c>
      <c r="B184" s="847" t="s">
        <v>344</v>
      </c>
      <c r="C184" s="807">
        <v>14</v>
      </c>
      <c r="D184" s="807" t="s">
        <v>264</v>
      </c>
      <c r="E184" s="819"/>
      <c r="F184" s="820">
        <f>E184*C184</f>
        <v>0</v>
      </c>
    </row>
    <row r="185" spans="1:6" ht="10.5" customHeight="1" x14ac:dyDescent="0.25">
      <c r="A185" s="805"/>
      <c r="B185" s="815"/>
      <c r="C185" s="807"/>
      <c r="D185" s="807"/>
      <c r="E185" s="813"/>
      <c r="F185" s="809"/>
    </row>
    <row r="186" spans="1:6" ht="12.75" customHeight="1" x14ac:dyDescent="0.25">
      <c r="A186" s="805"/>
      <c r="B186" s="817" t="s">
        <v>345</v>
      </c>
      <c r="C186" s="807"/>
      <c r="D186" s="807"/>
      <c r="E186" s="813"/>
      <c r="F186" s="809"/>
    </row>
    <row r="187" spans="1:6" ht="10.5" customHeight="1" x14ac:dyDescent="0.25">
      <c r="A187" s="805"/>
      <c r="B187" s="815"/>
      <c r="C187" s="807"/>
      <c r="D187" s="807"/>
      <c r="E187" s="813"/>
      <c r="F187" s="809"/>
    </row>
    <row r="188" spans="1:6" ht="50.25" customHeight="1" x14ac:dyDescent="0.25">
      <c r="A188" s="822" t="s">
        <v>272</v>
      </c>
      <c r="B188" s="815" t="s">
        <v>828</v>
      </c>
      <c r="C188" s="823"/>
      <c r="D188" s="823" t="s">
        <v>346</v>
      </c>
      <c r="E188" s="824"/>
      <c r="F188" s="825">
        <v>3500000</v>
      </c>
    </row>
    <row r="189" spans="1:6" x14ac:dyDescent="0.25">
      <c r="A189" s="805"/>
      <c r="B189" s="815"/>
      <c r="C189" s="807"/>
      <c r="D189" s="807"/>
      <c r="E189" s="808"/>
      <c r="F189" s="809"/>
    </row>
    <row r="190" spans="1:6" ht="13.8" thickBot="1" x14ac:dyDescent="0.3">
      <c r="A190" s="827"/>
      <c r="B190" s="848"/>
      <c r="C190" s="829" t="s">
        <v>188</v>
      </c>
      <c r="D190" s="830"/>
      <c r="E190" s="831"/>
      <c r="F190" s="832">
        <f>SUM(F160:F189)</f>
        <v>3500000</v>
      </c>
    </row>
    <row r="191" spans="1:6" x14ac:dyDescent="0.25">
      <c r="A191" s="805"/>
      <c r="B191" s="834"/>
      <c r="F191" s="809"/>
    </row>
    <row r="192" spans="1:6" x14ac:dyDescent="0.25">
      <c r="A192" s="805"/>
      <c r="B192" s="844" t="s">
        <v>347</v>
      </c>
      <c r="E192" s="850"/>
      <c r="F192" s="809"/>
    </row>
    <row r="193" spans="1:6" x14ac:dyDescent="0.25">
      <c r="A193" s="805"/>
      <c r="B193" s="844"/>
      <c r="E193" s="850"/>
      <c r="F193" s="809"/>
    </row>
    <row r="194" spans="1:6" x14ac:dyDescent="0.25">
      <c r="A194" s="805"/>
      <c r="B194" s="844" t="s">
        <v>348</v>
      </c>
      <c r="E194" s="850"/>
      <c r="F194" s="809"/>
    </row>
    <row r="195" spans="1:6" x14ac:dyDescent="0.25">
      <c r="A195" s="805"/>
      <c r="B195" s="834"/>
      <c r="E195" s="850"/>
      <c r="F195" s="809"/>
    </row>
    <row r="196" spans="1:6" x14ac:dyDescent="0.25">
      <c r="A196" s="805"/>
      <c r="B196" s="834"/>
      <c r="E196" s="850" t="s">
        <v>349</v>
      </c>
      <c r="F196" s="809">
        <f>F44</f>
        <v>0</v>
      </c>
    </row>
    <row r="197" spans="1:6" x14ac:dyDescent="0.25">
      <c r="A197" s="805"/>
      <c r="B197" s="834"/>
      <c r="E197" s="850"/>
      <c r="F197" s="809"/>
    </row>
    <row r="198" spans="1:6" x14ac:dyDescent="0.25">
      <c r="A198" s="805"/>
      <c r="B198" s="834"/>
      <c r="E198" s="850" t="s">
        <v>350</v>
      </c>
      <c r="F198" s="809">
        <f>F72</f>
        <v>0</v>
      </c>
    </row>
    <row r="199" spans="1:6" x14ac:dyDescent="0.25">
      <c r="A199" s="805"/>
      <c r="B199" s="834"/>
      <c r="E199" s="850"/>
      <c r="F199" s="809"/>
    </row>
    <row r="200" spans="1:6" x14ac:dyDescent="0.25">
      <c r="A200" s="805"/>
      <c r="B200" s="834"/>
      <c r="E200" s="850" t="s">
        <v>351</v>
      </c>
      <c r="F200" s="809">
        <f>F118</f>
        <v>0</v>
      </c>
    </row>
    <row r="201" spans="1:6" x14ac:dyDescent="0.25">
      <c r="A201" s="805"/>
      <c r="B201" s="834"/>
      <c r="E201" s="850"/>
      <c r="F201" s="809"/>
    </row>
    <row r="202" spans="1:6" x14ac:dyDescent="0.25">
      <c r="A202" s="805"/>
      <c r="B202" s="834"/>
      <c r="E202" s="850" t="s">
        <v>352</v>
      </c>
      <c r="F202" s="809">
        <f>F158</f>
        <v>0</v>
      </c>
    </row>
    <row r="203" spans="1:6" x14ac:dyDescent="0.25">
      <c r="A203" s="805"/>
      <c r="B203" s="834"/>
      <c r="E203" s="850"/>
      <c r="F203" s="809"/>
    </row>
    <row r="204" spans="1:6" x14ac:dyDescent="0.25">
      <c r="A204" s="805"/>
      <c r="B204" s="834"/>
      <c r="E204" s="850" t="s">
        <v>353</v>
      </c>
      <c r="F204" s="809">
        <f>F190</f>
        <v>3500000</v>
      </c>
    </row>
    <row r="205" spans="1:6" x14ac:dyDescent="0.25">
      <c r="A205" s="805"/>
      <c r="B205" s="834"/>
      <c r="C205" s="851"/>
      <c r="D205" s="851"/>
      <c r="E205" s="852"/>
      <c r="F205" s="809"/>
    </row>
    <row r="206" spans="1:6" ht="13.8" thickBot="1" x14ac:dyDescent="0.3">
      <c r="A206" s="827"/>
      <c r="B206" s="828"/>
      <c r="C206" s="829" t="s">
        <v>354</v>
      </c>
      <c r="D206" s="830"/>
      <c r="E206" s="831"/>
      <c r="F206" s="832">
        <f>SUM(F196:F205)</f>
        <v>3500000</v>
      </c>
    </row>
    <row r="207" spans="1:6" x14ac:dyDescent="0.25">
      <c r="A207" s="833"/>
      <c r="B207" s="853"/>
      <c r="C207" s="836"/>
      <c r="D207" s="854"/>
      <c r="E207" s="855"/>
      <c r="F207" s="856"/>
    </row>
    <row r="208" spans="1:6" x14ac:dyDescent="0.25">
      <c r="A208" s="805"/>
      <c r="B208" s="817" t="s">
        <v>355</v>
      </c>
      <c r="C208" s="807"/>
      <c r="D208" s="807"/>
      <c r="E208" s="813"/>
      <c r="F208" s="809"/>
    </row>
    <row r="209" spans="1:6" x14ac:dyDescent="0.25">
      <c r="A209" s="805"/>
      <c r="B209" s="815"/>
      <c r="C209" s="807"/>
      <c r="D209" s="807"/>
      <c r="E209" s="813"/>
      <c r="F209" s="809"/>
    </row>
    <row r="210" spans="1:6" x14ac:dyDescent="0.25">
      <c r="A210" s="805"/>
      <c r="B210" s="817" t="s">
        <v>356</v>
      </c>
      <c r="C210" s="807"/>
      <c r="D210" s="807"/>
      <c r="E210" s="813"/>
      <c r="F210" s="809"/>
    </row>
    <row r="211" spans="1:6" x14ac:dyDescent="0.25">
      <c r="A211" s="805"/>
      <c r="B211" s="815"/>
      <c r="C211" s="807"/>
      <c r="D211" s="807"/>
      <c r="E211" s="813"/>
      <c r="F211" s="809"/>
    </row>
    <row r="212" spans="1:6" x14ac:dyDescent="0.25">
      <c r="A212" s="805"/>
      <c r="B212" s="817" t="s">
        <v>357</v>
      </c>
      <c r="C212" s="807"/>
      <c r="D212" s="807" t="s">
        <v>255</v>
      </c>
      <c r="E212" s="813"/>
      <c r="F212" s="809"/>
    </row>
    <row r="213" spans="1:6" x14ac:dyDescent="0.25">
      <c r="A213" s="805"/>
      <c r="B213" s="818"/>
      <c r="C213" s="807"/>
      <c r="D213" s="807"/>
      <c r="E213" s="813"/>
      <c r="F213" s="809"/>
    </row>
    <row r="214" spans="1:6" x14ac:dyDescent="0.25">
      <c r="A214" s="805"/>
      <c r="B214" s="817" t="s">
        <v>256</v>
      </c>
      <c r="C214" s="807"/>
      <c r="D214" s="807" t="s">
        <v>255</v>
      </c>
      <c r="E214" s="813"/>
      <c r="F214" s="809"/>
    </row>
    <row r="215" spans="1:6" x14ac:dyDescent="0.25">
      <c r="A215" s="805"/>
      <c r="B215" s="815"/>
      <c r="C215" s="807"/>
      <c r="D215" s="807"/>
      <c r="E215" s="813"/>
      <c r="F215" s="809"/>
    </row>
    <row r="216" spans="1:6" x14ac:dyDescent="0.25">
      <c r="A216" s="805"/>
      <c r="B216" s="815" t="s">
        <v>358</v>
      </c>
      <c r="C216" s="807"/>
      <c r="D216" s="807" t="s">
        <v>255</v>
      </c>
      <c r="E216" s="813"/>
      <c r="F216" s="809"/>
    </row>
    <row r="217" spans="1:6" x14ac:dyDescent="0.25">
      <c r="A217" s="805"/>
      <c r="B217" s="815"/>
      <c r="C217" s="807"/>
      <c r="D217" s="807"/>
      <c r="E217" s="813"/>
      <c r="F217" s="809"/>
    </row>
    <row r="218" spans="1:6" ht="92.4" x14ac:dyDescent="0.25">
      <c r="A218" s="805"/>
      <c r="B218" s="815" t="s">
        <v>359</v>
      </c>
      <c r="C218" s="807"/>
      <c r="D218" s="807"/>
      <c r="E218" s="813"/>
      <c r="F218" s="809"/>
    </row>
    <row r="219" spans="1:6" x14ac:dyDescent="0.25">
      <c r="A219" s="805"/>
      <c r="B219" s="815"/>
      <c r="C219" s="807"/>
      <c r="D219" s="807"/>
      <c r="E219" s="813"/>
      <c r="F219" s="809"/>
    </row>
    <row r="220" spans="1:6" ht="26.4" x14ac:dyDescent="0.25">
      <c r="A220" s="805"/>
      <c r="B220" s="816" t="s">
        <v>287</v>
      </c>
      <c r="C220" s="807"/>
      <c r="D220" s="807" t="s">
        <v>255</v>
      </c>
      <c r="E220" s="813"/>
      <c r="F220" s="809"/>
    </row>
    <row r="221" spans="1:6" ht="9.75" customHeight="1" x14ac:dyDescent="0.25">
      <c r="A221" s="805"/>
      <c r="B221" s="815"/>
      <c r="C221" s="807"/>
      <c r="D221" s="807"/>
      <c r="E221" s="813"/>
      <c r="F221" s="809"/>
    </row>
    <row r="222" spans="1:6" ht="39.6" x14ac:dyDescent="0.25">
      <c r="A222" s="805"/>
      <c r="B222" s="817" t="s">
        <v>829</v>
      </c>
      <c r="C222" s="807"/>
      <c r="D222" s="807" t="s">
        <v>255</v>
      </c>
      <c r="E222" s="813"/>
      <c r="F222" s="809"/>
    </row>
    <row r="223" spans="1:6" ht="9" customHeight="1" x14ac:dyDescent="0.25">
      <c r="A223" s="805"/>
      <c r="B223" s="815"/>
      <c r="C223" s="807"/>
      <c r="D223" s="807"/>
      <c r="E223" s="813"/>
      <c r="F223" s="809"/>
    </row>
    <row r="224" spans="1:6" x14ac:dyDescent="0.25">
      <c r="A224" s="805"/>
      <c r="B224" s="818" t="s">
        <v>360</v>
      </c>
      <c r="C224" s="807"/>
      <c r="D224" s="807"/>
      <c r="E224" s="840"/>
      <c r="F224" s="809"/>
    </row>
    <row r="225" spans="1:6" ht="8.25" customHeight="1" x14ac:dyDescent="0.25">
      <c r="A225" s="805"/>
      <c r="B225" s="815"/>
      <c r="C225" s="807"/>
      <c r="D225" s="807"/>
      <c r="E225" s="840"/>
      <c r="F225" s="809"/>
    </row>
    <row r="226" spans="1:6" x14ac:dyDescent="0.25">
      <c r="A226" s="805" t="s">
        <v>262</v>
      </c>
      <c r="B226" s="815" t="s">
        <v>361</v>
      </c>
      <c r="C226" s="857">
        <v>48</v>
      </c>
      <c r="D226" s="807" t="s">
        <v>268</v>
      </c>
      <c r="E226" s="840">
        <f>E84</f>
        <v>0</v>
      </c>
      <c r="F226" s="809">
        <f>E226*C226</f>
        <v>0</v>
      </c>
    </row>
    <row r="227" spans="1:6" ht="9.75" customHeight="1" x14ac:dyDescent="0.25">
      <c r="A227" s="805"/>
      <c r="B227" s="815"/>
      <c r="C227" s="807"/>
      <c r="D227" s="807"/>
      <c r="E227" s="840"/>
      <c r="F227" s="809"/>
    </row>
    <row r="228" spans="1:6" x14ac:dyDescent="0.25">
      <c r="A228" s="805"/>
      <c r="B228" s="818" t="s">
        <v>362</v>
      </c>
      <c r="C228" s="807"/>
      <c r="D228" s="807" t="s">
        <v>255</v>
      </c>
      <c r="E228" s="813"/>
      <c r="F228" s="809"/>
    </row>
    <row r="229" spans="1:6" ht="9" customHeight="1" x14ac:dyDescent="0.25">
      <c r="A229" s="805"/>
      <c r="B229" s="815"/>
      <c r="C229" s="807"/>
      <c r="D229" s="807"/>
      <c r="E229" s="813"/>
      <c r="F229" s="809"/>
    </row>
    <row r="230" spans="1:6" x14ac:dyDescent="0.25">
      <c r="A230" s="805" t="s">
        <v>266</v>
      </c>
      <c r="B230" s="815" t="s">
        <v>363</v>
      </c>
      <c r="C230" s="807">
        <v>103</v>
      </c>
      <c r="D230" s="807" t="s">
        <v>268</v>
      </c>
      <c r="E230" s="813">
        <f>E226</f>
        <v>0</v>
      </c>
      <c r="F230" s="809">
        <f>E230*C230</f>
        <v>0</v>
      </c>
    </row>
    <row r="231" spans="1:6" ht="9" customHeight="1" x14ac:dyDescent="0.25">
      <c r="A231" s="805"/>
      <c r="B231" s="815"/>
      <c r="C231" s="807"/>
      <c r="D231" s="807"/>
      <c r="E231" s="813"/>
      <c r="F231" s="809"/>
    </row>
    <row r="232" spans="1:6" x14ac:dyDescent="0.25">
      <c r="A232" s="805"/>
      <c r="B232" s="818" t="s">
        <v>298</v>
      </c>
      <c r="C232" s="807"/>
      <c r="D232" s="807" t="s">
        <v>255</v>
      </c>
      <c r="E232" s="813"/>
      <c r="F232" s="809"/>
    </row>
    <row r="233" spans="1:6" ht="9" customHeight="1" x14ac:dyDescent="0.25">
      <c r="A233" s="805"/>
      <c r="B233" s="815"/>
      <c r="C233" s="807"/>
      <c r="D233" s="807"/>
      <c r="E233" s="813"/>
      <c r="F233" s="809"/>
    </row>
    <row r="234" spans="1:6" x14ac:dyDescent="0.25">
      <c r="A234" s="805" t="s">
        <v>270</v>
      </c>
      <c r="B234" s="815" t="s">
        <v>364</v>
      </c>
      <c r="C234" s="807">
        <v>46</v>
      </c>
      <c r="D234" s="807" t="s">
        <v>268</v>
      </c>
      <c r="E234" s="813">
        <f>E226</f>
        <v>0</v>
      </c>
      <c r="F234" s="809">
        <f>E234*C234</f>
        <v>0</v>
      </c>
    </row>
    <row r="235" spans="1:6" ht="9" customHeight="1" x14ac:dyDescent="0.25">
      <c r="A235" s="805"/>
      <c r="B235" s="815"/>
      <c r="C235" s="807"/>
      <c r="D235" s="807"/>
      <c r="E235" s="813"/>
      <c r="F235" s="809"/>
    </row>
    <row r="236" spans="1:6" x14ac:dyDescent="0.25">
      <c r="A236" s="805"/>
      <c r="B236" s="816" t="s">
        <v>301</v>
      </c>
      <c r="C236" s="807"/>
      <c r="D236" s="807" t="s">
        <v>255</v>
      </c>
      <c r="E236" s="813"/>
      <c r="F236" s="809"/>
    </row>
    <row r="237" spans="1:6" ht="9.75" customHeight="1" x14ac:dyDescent="0.25">
      <c r="A237" s="805"/>
      <c r="B237" s="817"/>
      <c r="C237" s="807"/>
      <c r="D237" s="807"/>
      <c r="E237" s="813"/>
      <c r="F237" s="809"/>
    </row>
    <row r="238" spans="1:6" ht="12.75" customHeight="1" x14ac:dyDescent="0.25">
      <c r="A238" s="805"/>
      <c r="B238" s="817" t="s">
        <v>302</v>
      </c>
      <c r="C238" s="807"/>
      <c r="D238" s="807"/>
      <c r="E238" s="813"/>
      <c r="F238" s="809"/>
    </row>
    <row r="239" spans="1:6" ht="10.5" customHeight="1" x14ac:dyDescent="0.25">
      <c r="A239" s="805"/>
      <c r="B239" s="815"/>
      <c r="C239" s="807"/>
      <c r="D239" s="807"/>
      <c r="E239" s="813"/>
      <c r="F239" s="809"/>
    </row>
    <row r="240" spans="1:6" x14ac:dyDescent="0.25">
      <c r="A240" s="805"/>
      <c r="B240" s="818" t="s">
        <v>365</v>
      </c>
      <c r="C240" s="807"/>
      <c r="D240" s="807"/>
      <c r="E240" s="840"/>
      <c r="F240" s="809"/>
    </row>
    <row r="241" spans="1:6" ht="9" customHeight="1" x14ac:dyDescent="0.25">
      <c r="A241" s="805"/>
      <c r="B241" s="815"/>
      <c r="C241" s="807"/>
      <c r="D241" s="807"/>
      <c r="E241" s="840"/>
      <c r="F241" s="809"/>
    </row>
    <row r="242" spans="1:6" x14ac:dyDescent="0.25">
      <c r="A242" s="805" t="s">
        <v>272</v>
      </c>
      <c r="B242" s="815" t="s">
        <v>366</v>
      </c>
      <c r="C242" s="807">
        <v>646</v>
      </c>
      <c r="D242" s="807" t="s">
        <v>264</v>
      </c>
      <c r="E242" s="840"/>
      <c r="F242" s="809">
        <f>E242*C242</f>
        <v>0</v>
      </c>
    </row>
    <row r="243" spans="1:6" ht="11.25" customHeight="1" x14ac:dyDescent="0.25">
      <c r="A243" s="805"/>
      <c r="B243" s="815"/>
      <c r="C243" s="807"/>
      <c r="D243" s="807"/>
      <c r="E243" s="840"/>
      <c r="F243" s="809"/>
    </row>
    <row r="244" spans="1:6" x14ac:dyDescent="0.25">
      <c r="A244" s="805"/>
      <c r="B244" s="818" t="s">
        <v>367</v>
      </c>
      <c r="C244" s="807"/>
      <c r="D244" s="807"/>
      <c r="E244" s="840"/>
      <c r="F244" s="809"/>
    </row>
    <row r="245" spans="1:6" ht="9.75" customHeight="1" x14ac:dyDescent="0.25">
      <c r="A245" s="805"/>
      <c r="B245" s="815"/>
      <c r="C245" s="807"/>
      <c r="D245" s="807"/>
      <c r="E245" s="840"/>
      <c r="F245" s="809"/>
    </row>
    <row r="246" spans="1:6" x14ac:dyDescent="0.25">
      <c r="A246" s="805" t="s">
        <v>276</v>
      </c>
      <c r="B246" s="815" t="s">
        <v>313</v>
      </c>
      <c r="C246" s="807">
        <v>280</v>
      </c>
      <c r="D246" s="807" t="s">
        <v>314</v>
      </c>
      <c r="E246" s="840">
        <f>E116</f>
        <v>0</v>
      </c>
      <c r="F246" s="809">
        <f>E246*C246</f>
        <v>0</v>
      </c>
    </row>
    <row r="247" spans="1:6" x14ac:dyDescent="0.25">
      <c r="A247" s="805"/>
      <c r="B247" s="815"/>
      <c r="C247" s="807"/>
      <c r="D247" s="807"/>
      <c r="E247" s="813"/>
      <c r="F247" s="809"/>
    </row>
    <row r="248" spans="1:6" ht="13.8" thickBot="1" x14ac:dyDescent="0.3">
      <c r="A248" s="827"/>
      <c r="B248" s="848"/>
      <c r="C248" s="829" t="s">
        <v>188</v>
      </c>
      <c r="D248" s="830"/>
      <c r="E248" s="831"/>
      <c r="F248" s="832">
        <f>SUM(F210:F247)</f>
        <v>0</v>
      </c>
    </row>
    <row r="249" spans="1:6" x14ac:dyDescent="0.25">
      <c r="A249" s="805"/>
      <c r="B249" s="834"/>
      <c r="C249" s="807"/>
      <c r="D249" s="807"/>
      <c r="F249" s="809"/>
    </row>
    <row r="250" spans="1:6" x14ac:dyDescent="0.25">
      <c r="A250" s="805"/>
      <c r="B250" s="818" t="s">
        <v>368</v>
      </c>
      <c r="C250" s="807"/>
      <c r="D250" s="807"/>
      <c r="E250" s="813"/>
      <c r="F250" s="809"/>
    </row>
    <row r="251" spans="1:6" x14ac:dyDescent="0.25">
      <c r="A251" s="805"/>
      <c r="B251" s="815"/>
      <c r="C251" s="807"/>
      <c r="D251" s="807"/>
      <c r="E251" s="813"/>
      <c r="F251" s="809"/>
    </row>
    <row r="252" spans="1:6" ht="27.75" customHeight="1" x14ac:dyDescent="0.25">
      <c r="A252" s="822" t="s">
        <v>262</v>
      </c>
      <c r="B252" s="815" t="s">
        <v>369</v>
      </c>
      <c r="C252" s="823">
        <v>587</v>
      </c>
      <c r="D252" s="823" t="s">
        <v>264</v>
      </c>
      <c r="E252" s="824">
        <f>E108</f>
        <v>0</v>
      </c>
      <c r="F252" s="825">
        <f>E252*C252</f>
        <v>0</v>
      </c>
    </row>
    <row r="253" spans="1:6" ht="9" customHeight="1" x14ac:dyDescent="0.25">
      <c r="A253" s="805"/>
      <c r="B253" s="815"/>
      <c r="C253" s="807"/>
      <c r="D253" s="807"/>
      <c r="E253" s="813"/>
      <c r="F253" s="809"/>
    </row>
    <row r="254" spans="1:6" x14ac:dyDescent="0.25">
      <c r="A254" s="805"/>
      <c r="B254" s="818" t="s">
        <v>298</v>
      </c>
      <c r="C254" s="807"/>
      <c r="D254" s="807" t="s">
        <v>255</v>
      </c>
      <c r="E254" s="813"/>
      <c r="F254" s="809"/>
    </row>
    <row r="255" spans="1:6" ht="8.25" customHeight="1" x14ac:dyDescent="0.25">
      <c r="A255" s="805"/>
      <c r="B255" s="818"/>
      <c r="C255" s="807"/>
      <c r="D255" s="807"/>
      <c r="E255" s="813"/>
      <c r="F255" s="809"/>
    </row>
    <row r="256" spans="1:6" x14ac:dyDescent="0.25">
      <c r="A256" s="805" t="s">
        <v>266</v>
      </c>
      <c r="B256" s="815" t="s">
        <v>370</v>
      </c>
      <c r="C256" s="807">
        <v>626</v>
      </c>
      <c r="D256" s="807" t="s">
        <v>264</v>
      </c>
      <c r="E256" s="813">
        <f>E252</f>
        <v>0</v>
      </c>
      <c r="F256" s="809">
        <f>E256*C256</f>
        <v>0</v>
      </c>
    </row>
    <row r="257" spans="1:6" x14ac:dyDescent="0.25">
      <c r="A257" s="805"/>
      <c r="B257" s="815"/>
      <c r="C257" s="807"/>
      <c r="D257" s="807"/>
      <c r="E257" s="813"/>
      <c r="F257" s="809"/>
    </row>
    <row r="258" spans="1:6" ht="12.75" customHeight="1" x14ac:dyDescent="0.25">
      <c r="A258" s="805"/>
      <c r="B258" s="816" t="s">
        <v>316</v>
      </c>
      <c r="C258" s="807"/>
      <c r="D258" s="807" t="s">
        <v>255</v>
      </c>
      <c r="E258" s="813"/>
      <c r="F258" s="809"/>
    </row>
    <row r="259" spans="1:6" ht="12.75" customHeight="1" x14ac:dyDescent="0.25">
      <c r="A259" s="805"/>
      <c r="B259" s="816"/>
      <c r="C259" s="807"/>
      <c r="D259" s="807"/>
      <c r="E259" s="813"/>
      <c r="F259" s="809"/>
    </row>
    <row r="260" spans="1:6" ht="26.4" x14ac:dyDescent="0.25">
      <c r="A260" s="805"/>
      <c r="B260" s="817" t="s">
        <v>317</v>
      </c>
      <c r="C260" s="807"/>
      <c r="D260" s="807" t="s">
        <v>255</v>
      </c>
      <c r="E260" s="813"/>
      <c r="F260" s="809"/>
    </row>
    <row r="261" spans="1:6" ht="12.75" customHeight="1" x14ac:dyDescent="0.25">
      <c r="A261" s="805"/>
      <c r="B261" s="817"/>
      <c r="C261" s="807"/>
      <c r="D261" s="807"/>
      <c r="E261" s="813"/>
      <c r="F261" s="809"/>
    </row>
    <row r="262" spans="1:6" ht="12.75" customHeight="1" x14ac:dyDescent="0.25">
      <c r="A262" s="805"/>
      <c r="B262" s="818" t="s">
        <v>318</v>
      </c>
      <c r="C262" s="807"/>
      <c r="D262" s="807" t="s">
        <v>255</v>
      </c>
      <c r="E262" s="813"/>
      <c r="F262" s="809"/>
    </row>
    <row r="263" spans="1:6" ht="12.75" customHeight="1" x14ac:dyDescent="0.25">
      <c r="A263" s="805"/>
      <c r="B263" s="815"/>
      <c r="C263" s="807"/>
      <c r="D263" s="807"/>
      <c r="E263" s="813"/>
      <c r="F263" s="809"/>
    </row>
    <row r="264" spans="1:6" ht="12.75" customHeight="1" x14ac:dyDescent="0.25">
      <c r="A264" s="805"/>
      <c r="B264" s="816" t="s">
        <v>360</v>
      </c>
      <c r="C264" s="807"/>
      <c r="D264" s="807"/>
      <c r="E264" s="840"/>
      <c r="F264" s="809"/>
    </row>
    <row r="265" spans="1:6" ht="12.75" customHeight="1" x14ac:dyDescent="0.25">
      <c r="A265" s="805"/>
      <c r="B265" s="815"/>
      <c r="C265" s="807"/>
      <c r="D265" s="807"/>
      <c r="E265" s="840"/>
      <c r="F265" s="809"/>
    </row>
    <row r="266" spans="1:6" ht="12.75" customHeight="1" x14ac:dyDescent="0.25">
      <c r="A266" s="805" t="s">
        <v>270</v>
      </c>
      <c r="B266" s="815" t="s">
        <v>371</v>
      </c>
      <c r="C266" s="841">
        <v>8.93</v>
      </c>
      <c r="D266" s="807" t="s">
        <v>321</v>
      </c>
      <c r="E266" s="840">
        <f>E146</f>
        <v>0</v>
      </c>
      <c r="F266" s="809">
        <f>E266*C266</f>
        <v>0</v>
      </c>
    </row>
    <row r="267" spans="1:6" ht="12.75" customHeight="1" x14ac:dyDescent="0.25">
      <c r="A267" s="805"/>
      <c r="B267" s="815"/>
      <c r="C267" s="841"/>
      <c r="D267" s="807"/>
      <c r="E267" s="840"/>
      <c r="F267" s="809"/>
    </row>
    <row r="268" spans="1:6" x14ac:dyDescent="0.25">
      <c r="A268" s="805"/>
      <c r="B268" s="858" t="s">
        <v>322</v>
      </c>
      <c r="C268" s="807"/>
      <c r="D268" s="807"/>
      <c r="E268" s="813"/>
      <c r="F268" s="809"/>
    </row>
    <row r="269" spans="1:6" x14ac:dyDescent="0.25">
      <c r="A269" s="805"/>
      <c r="B269" s="858"/>
      <c r="C269" s="807"/>
      <c r="D269" s="807"/>
      <c r="E269" s="813"/>
      <c r="F269" s="809"/>
    </row>
    <row r="270" spans="1:6" x14ac:dyDescent="0.25">
      <c r="A270" s="805" t="s">
        <v>272</v>
      </c>
      <c r="B270" s="815" t="s">
        <v>325</v>
      </c>
      <c r="C270" s="841">
        <v>0</v>
      </c>
      <c r="D270" s="807" t="s">
        <v>321</v>
      </c>
      <c r="E270" s="812">
        <f>E266</f>
        <v>0</v>
      </c>
      <c r="F270" s="809">
        <f>E270*C270</f>
        <v>0</v>
      </c>
    </row>
    <row r="271" spans="1:6" x14ac:dyDescent="0.25">
      <c r="A271" s="805"/>
      <c r="B271" s="815"/>
      <c r="C271" s="841"/>
      <c r="D271" s="807"/>
      <c r="E271" s="812"/>
      <c r="F271" s="809"/>
    </row>
    <row r="272" spans="1:6" x14ac:dyDescent="0.25">
      <c r="A272" s="805" t="s">
        <v>276</v>
      </c>
      <c r="B272" s="815" t="s">
        <v>320</v>
      </c>
      <c r="C272" s="841">
        <f>4.86+0.4</f>
        <v>5.2600000000000007</v>
      </c>
      <c r="D272" s="807" t="s">
        <v>321</v>
      </c>
      <c r="E272" s="812">
        <f>E270</f>
        <v>0</v>
      </c>
      <c r="F272" s="809">
        <f>E272*C272</f>
        <v>0</v>
      </c>
    </row>
    <row r="273" spans="1:6" x14ac:dyDescent="0.25">
      <c r="A273" s="805"/>
      <c r="B273" s="834"/>
      <c r="C273" s="841"/>
      <c r="D273" s="807"/>
      <c r="E273" s="812"/>
      <c r="F273" s="809"/>
    </row>
    <row r="274" spans="1:6" x14ac:dyDescent="0.25">
      <c r="A274" s="805"/>
      <c r="B274" s="858" t="s">
        <v>372</v>
      </c>
      <c r="C274" s="841"/>
      <c r="D274" s="807"/>
      <c r="E274" s="812"/>
      <c r="F274" s="809"/>
    </row>
    <row r="275" spans="1:6" x14ac:dyDescent="0.25">
      <c r="A275" s="805"/>
      <c r="B275" s="834"/>
      <c r="C275" s="841"/>
      <c r="D275" s="807"/>
      <c r="E275" s="812"/>
      <c r="F275" s="809"/>
    </row>
    <row r="276" spans="1:6" x14ac:dyDescent="0.25">
      <c r="A276" s="805" t="s">
        <v>304</v>
      </c>
      <c r="B276" s="815" t="s">
        <v>324</v>
      </c>
      <c r="C276" s="841">
        <v>0.73</v>
      </c>
      <c r="D276" s="807" t="s">
        <v>321</v>
      </c>
      <c r="E276" s="812">
        <f>E272</f>
        <v>0</v>
      </c>
      <c r="F276" s="809">
        <f>E276*C276</f>
        <v>0</v>
      </c>
    </row>
    <row r="277" spans="1:6" x14ac:dyDescent="0.25">
      <c r="A277" s="805"/>
      <c r="B277" s="834"/>
      <c r="C277" s="841"/>
      <c r="D277" s="807"/>
      <c r="E277" s="812"/>
      <c r="F277" s="809"/>
    </row>
    <row r="278" spans="1:6" x14ac:dyDescent="0.25">
      <c r="A278" s="805" t="s">
        <v>307</v>
      </c>
      <c r="B278" s="815" t="s">
        <v>325</v>
      </c>
      <c r="C278" s="841">
        <v>1.58</v>
      </c>
      <c r="D278" s="807" t="s">
        <v>321</v>
      </c>
      <c r="E278" s="812">
        <f>E270</f>
        <v>0</v>
      </c>
      <c r="F278" s="809">
        <f>E278*C278</f>
        <v>0</v>
      </c>
    </row>
    <row r="279" spans="1:6" x14ac:dyDescent="0.25">
      <c r="A279" s="805"/>
      <c r="B279" s="815"/>
      <c r="C279" s="841"/>
      <c r="D279" s="807"/>
      <c r="E279" s="812"/>
      <c r="F279" s="809"/>
    </row>
    <row r="280" spans="1:6" x14ac:dyDescent="0.25">
      <c r="A280" s="805" t="s">
        <v>310</v>
      </c>
      <c r="B280" s="815" t="s">
        <v>320</v>
      </c>
      <c r="C280" s="841">
        <v>3.02</v>
      </c>
      <c r="D280" s="807" t="s">
        <v>321</v>
      </c>
      <c r="E280" s="812">
        <f>E278</f>
        <v>0</v>
      </c>
      <c r="F280" s="809">
        <f>E280*C280</f>
        <v>0</v>
      </c>
    </row>
    <row r="281" spans="1:6" x14ac:dyDescent="0.25">
      <c r="A281" s="805"/>
      <c r="B281" s="815"/>
      <c r="C281" s="841"/>
      <c r="D281" s="807"/>
      <c r="E281" s="812"/>
      <c r="F281" s="809"/>
    </row>
    <row r="282" spans="1:6" x14ac:dyDescent="0.25">
      <c r="A282" s="805" t="s">
        <v>312</v>
      </c>
      <c r="B282" s="815" t="s">
        <v>373</v>
      </c>
      <c r="C282" s="841">
        <v>3.55</v>
      </c>
      <c r="D282" s="807" t="s">
        <v>321</v>
      </c>
      <c r="E282" s="812">
        <f>E280</f>
        <v>0</v>
      </c>
      <c r="F282" s="809">
        <f>E282*C282</f>
        <v>0</v>
      </c>
    </row>
    <row r="283" spans="1:6" x14ac:dyDescent="0.25">
      <c r="A283" s="805"/>
      <c r="B283" s="834"/>
      <c r="C283" s="841"/>
      <c r="D283" s="807"/>
      <c r="E283" s="812"/>
      <c r="F283" s="809"/>
    </row>
    <row r="284" spans="1:6" x14ac:dyDescent="0.25">
      <c r="A284" s="805"/>
      <c r="B284" s="859" t="s">
        <v>326</v>
      </c>
      <c r="C284" s="841"/>
      <c r="D284" s="807" t="s">
        <v>255</v>
      </c>
      <c r="E284" s="812"/>
      <c r="F284" s="809"/>
    </row>
    <row r="285" spans="1:6" x14ac:dyDescent="0.25">
      <c r="A285" s="805"/>
      <c r="B285" s="834"/>
      <c r="C285" s="841"/>
      <c r="D285" s="807"/>
      <c r="E285" s="812"/>
      <c r="F285" s="809"/>
    </row>
    <row r="286" spans="1:6" x14ac:dyDescent="0.25">
      <c r="A286" s="805"/>
      <c r="B286" s="834" t="s">
        <v>374</v>
      </c>
      <c r="C286" s="841"/>
      <c r="D286" s="807"/>
      <c r="E286" s="812"/>
      <c r="F286" s="809"/>
    </row>
    <row r="287" spans="1:6" x14ac:dyDescent="0.25">
      <c r="A287" s="805"/>
      <c r="B287" s="834"/>
      <c r="C287" s="841"/>
      <c r="D287" s="807"/>
      <c r="E287" s="812"/>
      <c r="F287" s="809"/>
    </row>
    <row r="288" spans="1:6" x14ac:dyDescent="0.25">
      <c r="A288" s="805" t="s">
        <v>375</v>
      </c>
      <c r="B288" s="834" t="s">
        <v>376</v>
      </c>
      <c r="C288" s="841">
        <v>3.6</v>
      </c>
      <c r="D288" s="807" t="s">
        <v>321</v>
      </c>
      <c r="E288" s="812">
        <f>E278</f>
        <v>0</v>
      </c>
      <c r="F288" s="809">
        <f>E288*C288</f>
        <v>0</v>
      </c>
    </row>
    <row r="289" spans="1:6" x14ac:dyDescent="0.25">
      <c r="A289" s="805"/>
      <c r="B289" s="834"/>
      <c r="C289" s="841"/>
      <c r="D289" s="807"/>
      <c r="E289" s="812"/>
      <c r="F289" s="809"/>
    </row>
    <row r="290" spans="1:6" x14ac:dyDescent="0.25">
      <c r="A290" s="805" t="s">
        <v>377</v>
      </c>
      <c r="B290" s="834" t="s">
        <v>322</v>
      </c>
      <c r="C290" s="841">
        <f>2.26+0.12</f>
        <v>2.38</v>
      </c>
      <c r="D290" s="807" t="s">
        <v>321</v>
      </c>
      <c r="E290" s="812">
        <f>E288</f>
        <v>0</v>
      </c>
      <c r="F290" s="809">
        <f>E290*C290</f>
        <v>0</v>
      </c>
    </row>
    <row r="291" spans="1:6" x14ac:dyDescent="0.25">
      <c r="A291" s="805"/>
      <c r="B291" s="834"/>
      <c r="C291" s="841"/>
      <c r="D291" s="807"/>
      <c r="E291" s="812"/>
      <c r="F291" s="809"/>
    </row>
    <row r="292" spans="1:6" ht="12.75" customHeight="1" x14ac:dyDescent="0.25">
      <c r="A292" s="805"/>
      <c r="B292" s="818" t="s">
        <v>378</v>
      </c>
      <c r="C292" s="807"/>
      <c r="D292" s="807"/>
      <c r="E292" s="819"/>
      <c r="F292" s="821"/>
    </row>
    <row r="293" spans="1:6" ht="12.75" customHeight="1" x14ac:dyDescent="0.25">
      <c r="A293" s="805"/>
      <c r="B293" s="815"/>
      <c r="C293" s="807"/>
      <c r="D293" s="807"/>
      <c r="E293" s="819"/>
      <c r="F293" s="821"/>
    </row>
    <row r="294" spans="1:6" ht="12.75" customHeight="1" x14ac:dyDescent="0.25">
      <c r="A294" s="805" t="s">
        <v>379</v>
      </c>
      <c r="B294" s="815" t="s">
        <v>380</v>
      </c>
      <c r="C294" s="807">
        <v>646</v>
      </c>
      <c r="D294" s="807" t="s">
        <v>264</v>
      </c>
      <c r="E294" s="819"/>
      <c r="F294" s="821">
        <f>C294*E294</f>
        <v>0</v>
      </c>
    </row>
    <row r="295" spans="1:6" ht="12.75" customHeight="1" x14ac:dyDescent="0.25">
      <c r="A295" s="805"/>
      <c r="B295" s="834"/>
      <c r="C295" s="807"/>
      <c r="D295" s="807"/>
      <c r="E295" s="812"/>
      <c r="F295" s="809"/>
    </row>
    <row r="296" spans="1:6" ht="13.8" thickBot="1" x14ac:dyDescent="0.3">
      <c r="A296" s="827"/>
      <c r="B296" s="848"/>
      <c r="C296" s="829" t="s">
        <v>188</v>
      </c>
      <c r="D296" s="830"/>
      <c r="E296" s="831"/>
      <c r="F296" s="832">
        <f>SUM(F251:F295)</f>
        <v>0</v>
      </c>
    </row>
    <row r="297" spans="1:6" x14ac:dyDescent="0.25">
      <c r="A297" s="805"/>
      <c r="B297" s="844"/>
      <c r="C297" s="860"/>
      <c r="D297" s="860"/>
      <c r="E297" s="850"/>
      <c r="F297" s="809"/>
    </row>
    <row r="298" spans="1:6" x14ac:dyDescent="0.25">
      <c r="A298" s="805"/>
      <c r="B298" s="844" t="s">
        <v>347</v>
      </c>
      <c r="E298" s="850"/>
      <c r="F298" s="809"/>
    </row>
    <row r="299" spans="1:6" x14ac:dyDescent="0.25">
      <c r="A299" s="805"/>
      <c r="B299" s="844"/>
      <c r="E299" s="850"/>
      <c r="F299" s="809"/>
    </row>
    <row r="300" spans="1:6" x14ac:dyDescent="0.25">
      <c r="A300" s="805"/>
      <c r="B300" s="844" t="s">
        <v>381</v>
      </c>
      <c r="E300" s="850"/>
      <c r="F300" s="809"/>
    </row>
    <row r="301" spans="1:6" x14ac:dyDescent="0.25">
      <c r="A301" s="805"/>
      <c r="B301" s="834"/>
      <c r="E301" s="850" t="s">
        <v>382</v>
      </c>
      <c r="F301" s="809">
        <f>F248</f>
        <v>0</v>
      </c>
    </row>
    <row r="302" spans="1:6" x14ac:dyDescent="0.25">
      <c r="A302" s="805"/>
      <c r="B302" s="834"/>
      <c r="E302" s="850"/>
      <c r="F302" s="809"/>
    </row>
    <row r="303" spans="1:6" x14ac:dyDescent="0.25">
      <c r="A303" s="805"/>
      <c r="B303" s="834"/>
      <c r="E303" s="850" t="s">
        <v>383</v>
      </c>
      <c r="F303" s="809">
        <f>F296</f>
        <v>0</v>
      </c>
    </row>
    <row r="304" spans="1:6" x14ac:dyDescent="0.25">
      <c r="A304" s="805"/>
      <c r="B304" s="834"/>
      <c r="F304" s="809"/>
    </row>
    <row r="305" spans="1:6" x14ac:dyDescent="0.25">
      <c r="A305" s="805"/>
      <c r="B305" s="834"/>
      <c r="F305" s="809"/>
    </row>
    <row r="306" spans="1:6" x14ac:dyDescent="0.25">
      <c r="A306" s="861"/>
      <c r="B306" s="862"/>
      <c r="C306" s="851"/>
      <c r="D306" s="851"/>
      <c r="E306" s="863"/>
      <c r="F306" s="864"/>
    </row>
    <row r="307" spans="1:6" ht="13.8" thickBot="1" x14ac:dyDescent="0.3">
      <c r="A307" s="865"/>
      <c r="B307" s="866"/>
      <c r="C307" s="829" t="str">
        <f>C206</f>
        <v>To Extension of RCC collection :</v>
      </c>
      <c r="D307" s="830"/>
      <c r="E307" s="831"/>
      <c r="F307" s="867">
        <f>SUM(F298:F306)</f>
        <v>0</v>
      </c>
    </row>
    <row r="308" spans="1:6" x14ac:dyDescent="0.25">
      <c r="A308" s="833"/>
      <c r="B308" s="868"/>
      <c r="C308" s="836"/>
      <c r="D308" s="836"/>
      <c r="E308" s="869"/>
      <c r="F308" s="856"/>
    </row>
    <row r="309" spans="1:6" x14ac:dyDescent="0.25">
      <c r="A309" s="805"/>
      <c r="B309" s="817" t="s">
        <v>384</v>
      </c>
      <c r="C309" s="807"/>
      <c r="D309" s="807"/>
      <c r="E309" s="813"/>
      <c r="F309" s="809"/>
    </row>
    <row r="310" spans="1:6" x14ac:dyDescent="0.25">
      <c r="A310" s="805"/>
      <c r="B310" s="817"/>
      <c r="C310" s="807"/>
      <c r="D310" s="807"/>
      <c r="E310" s="813"/>
      <c r="F310" s="809"/>
    </row>
    <row r="311" spans="1:6" x14ac:dyDescent="0.25">
      <c r="A311" s="805"/>
      <c r="B311" s="817" t="s">
        <v>385</v>
      </c>
      <c r="C311" s="807"/>
      <c r="D311" s="807"/>
      <c r="E311" s="813"/>
      <c r="F311" s="809"/>
    </row>
    <row r="312" spans="1:6" x14ac:dyDescent="0.25">
      <c r="A312" s="805"/>
      <c r="B312" s="815"/>
      <c r="C312" s="807"/>
      <c r="D312" s="807"/>
      <c r="E312" s="813"/>
      <c r="F312" s="809"/>
    </row>
    <row r="313" spans="1:6" x14ac:dyDescent="0.25">
      <c r="A313" s="805"/>
      <c r="B313" s="817" t="s">
        <v>357</v>
      </c>
      <c r="C313" s="807"/>
      <c r="D313" s="807" t="s">
        <v>255</v>
      </c>
      <c r="E313" s="813"/>
      <c r="F313" s="809"/>
    </row>
    <row r="314" spans="1:6" x14ac:dyDescent="0.25">
      <c r="A314" s="805"/>
      <c r="B314" s="818"/>
      <c r="C314" s="807"/>
      <c r="D314" s="807"/>
      <c r="E314" s="813"/>
      <c r="F314" s="809"/>
    </row>
    <row r="315" spans="1:6" x14ac:dyDescent="0.25">
      <c r="A315" s="805"/>
      <c r="B315" s="817" t="s">
        <v>256</v>
      </c>
      <c r="C315" s="807"/>
      <c r="D315" s="807" t="s">
        <v>255</v>
      </c>
      <c r="E315" s="840"/>
      <c r="F315" s="809"/>
    </row>
    <row r="316" spans="1:6" x14ac:dyDescent="0.25">
      <c r="A316" s="805"/>
      <c r="B316" s="815"/>
      <c r="C316" s="807"/>
      <c r="D316" s="807"/>
      <c r="E316" s="840"/>
      <c r="F316" s="809"/>
    </row>
    <row r="317" spans="1:6" x14ac:dyDescent="0.25">
      <c r="A317" s="805"/>
      <c r="B317" s="815" t="s">
        <v>358</v>
      </c>
      <c r="C317" s="807"/>
      <c r="D317" s="807" t="s">
        <v>255</v>
      </c>
      <c r="E317" s="840"/>
      <c r="F317" s="809"/>
    </row>
    <row r="318" spans="1:6" ht="9" customHeight="1" x14ac:dyDescent="0.25">
      <c r="A318" s="805"/>
      <c r="B318" s="815"/>
      <c r="C318" s="807"/>
      <c r="D318" s="807"/>
      <c r="E318" s="840"/>
      <c r="F318" s="809"/>
    </row>
    <row r="319" spans="1:6" ht="66" x14ac:dyDescent="0.25">
      <c r="A319" s="805"/>
      <c r="B319" s="815" t="s">
        <v>386</v>
      </c>
      <c r="C319" s="807"/>
      <c r="D319" s="807"/>
      <c r="E319" s="840"/>
      <c r="F319" s="809"/>
    </row>
    <row r="320" spans="1:6" ht="9.75" customHeight="1" x14ac:dyDescent="0.25">
      <c r="A320" s="805"/>
      <c r="B320" s="815"/>
      <c r="C320" s="807"/>
      <c r="D320" s="807"/>
      <c r="E320" s="840"/>
      <c r="F320" s="809"/>
    </row>
    <row r="321" spans="1:6" ht="26.4" x14ac:dyDescent="0.25">
      <c r="A321" s="805"/>
      <c r="B321" s="817" t="s">
        <v>387</v>
      </c>
      <c r="C321" s="807"/>
      <c r="D321" s="807" t="s">
        <v>255</v>
      </c>
      <c r="E321" s="840"/>
      <c r="F321" s="809"/>
    </row>
    <row r="322" spans="1:6" x14ac:dyDescent="0.25">
      <c r="A322" s="805"/>
      <c r="B322" s="815"/>
      <c r="C322" s="807"/>
      <c r="D322" s="807"/>
      <c r="E322" s="840"/>
      <c r="F322" s="809"/>
    </row>
    <row r="323" spans="1:6" ht="38.25" customHeight="1" x14ac:dyDescent="0.25">
      <c r="A323" s="805"/>
      <c r="B323" s="817" t="s">
        <v>829</v>
      </c>
      <c r="C323" s="807"/>
      <c r="D323" s="807" t="s">
        <v>255</v>
      </c>
      <c r="E323" s="840"/>
      <c r="F323" s="809"/>
    </row>
    <row r="324" spans="1:6" x14ac:dyDescent="0.25">
      <c r="A324" s="805"/>
      <c r="B324" s="815"/>
      <c r="C324" s="807"/>
      <c r="D324" s="807"/>
      <c r="E324" s="840"/>
      <c r="F324" s="809"/>
    </row>
    <row r="325" spans="1:6" x14ac:dyDescent="0.25">
      <c r="A325" s="805"/>
      <c r="B325" s="818" t="s">
        <v>388</v>
      </c>
      <c r="C325" s="807"/>
      <c r="D325" s="807" t="s">
        <v>255</v>
      </c>
      <c r="E325" s="840"/>
      <c r="F325" s="809"/>
    </row>
    <row r="326" spans="1:6" x14ac:dyDescent="0.25">
      <c r="A326" s="805"/>
      <c r="B326" s="815"/>
      <c r="C326" s="807"/>
      <c r="D326" s="807"/>
      <c r="E326" s="840"/>
      <c r="F326" s="809"/>
    </row>
    <row r="327" spans="1:6" x14ac:dyDescent="0.25">
      <c r="A327" s="805" t="s">
        <v>262</v>
      </c>
      <c r="B327" s="815" t="s">
        <v>364</v>
      </c>
      <c r="C327" s="807">
        <f>1+1</f>
        <v>2</v>
      </c>
      <c r="D327" s="807" t="s">
        <v>268</v>
      </c>
      <c r="E327" s="840">
        <f>E226</f>
        <v>0</v>
      </c>
      <c r="F327" s="809">
        <f>E327*C327</f>
        <v>0</v>
      </c>
    </row>
    <row r="328" spans="1:6" x14ac:dyDescent="0.25">
      <c r="A328" s="805"/>
      <c r="B328" s="815"/>
      <c r="C328" s="807"/>
      <c r="D328" s="807"/>
      <c r="E328" s="840"/>
      <c r="F328" s="809"/>
    </row>
    <row r="329" spans="1:6" x14ac:dyDescent="0.25">
      <c r="A329" s="805"/>
      <c r="B329" s="818" t="s">
        <v>389</v>
      </c>
      <c r="C329" s="807"/>
      <c r="D329" s="807" t="s">
        <v>255</v>
      </c>
      <c r="E329" s="840"/>
      <c r="F329" s="809"/>
    </row>
    <row r="330" spans="1:6" x14ac:dyDescent="0.25">
      <c r="A330" s="805"/>
      <c r="B330" s="815"/>
      <c r="C330" s="807"/>
      <c r="D330" s="807"/>
      <c r="E330" s="840"/>
      <c r="F330" s="809"/>
    </row>
    <row r="331" spans="1:6" x14ac:dyDescent="0.25">
      <c r="A331" s="805" t="s">
        <v>266</v>
      </c>
      <c r="B331" s="815" t="s">
        <v>364</v>
      </c>
      <c r="C331" s="807">
        <f>4+2</f>
        <v>6</v>
      </c>
      <c r="D331" s="807" t="s">
        <v>268</v>
      </c>
      <c r="E331" s="840">
        <f>E327</f>
        <v>0</v>
      </c>
      <c r="F331" s="809">
        <f>E331*C331</f>
        <v>0</v>
      </c>
    </row>
    <row r="332" spans="1:6" x14ac:dyDescent="0.25">
      <c r="A332" s="805"/>
      <c r="B332" s="815"/>
      <c r="C332" s="807"/>
      <c r="D332" s="807"/>
      <c r="E332" s="840"/>
      <c r="F332" s="809"/>
    </row>
    <row r="333" spans="1:6" x14ac:dyDescent="0.25">
      <c r="A333" s="805"/>
      <c r="B333" s="818" t="s">
        <v>390</v>
      </c>
      <c r="C333" s="807"/>
      <c r="D333" s="807"/>
      <c r="E333" s="840"/>
      <c r="F333" s="809"/>
    </row>
    <row r="334" spans="1:6" x14ac:dyDescent="0.25">
      <c r="A334" s="805"/>
      <c r="B334" s="818"/>
      <c r="C334" s="807"/>
      <c r="D334" s="807"/>
      <c r="E334" s="840"/>
      <c r="F334" s="809"/>
    </row>
    <row r="335" spans="1:6" x14ac:dyDescent="0.25">
      <c r="A335" s="805" t="s">
        <v>270</v>
      </c>
      <c r="B335" s="815" t="s">
        <v>364</v>
      </c>
      <c r="C335" s="807">
        <f>1+1</f>
        <v>2</v>
      </c>
      <c r="D335" s="807" t="s">
        <v>268</v>
      </c>
      <c r="E335" s="840">
        <f>E327</f>
        <v>0</v>
      </c>
      <c r="F335" s="809">
        <f>E335*C335</f>
        <v>0</v>
      </c>
    </row>
    <row r="336" spans="1:6" x14ac:dyDescent="0.25">
      <c r="A336" s="805"/>
      <c r="B336" s="815"/>
      <c r="C336" s="807"/>
      <c r="D336" s="807"/>
      <c r="E336" s="840"/>
      <c r="F336" s="809"/>
    </row>
    <row r="337" spans="1:6" x14ac:dyDescent="0.25">
      <c r="A337" s="805"/>
      <c r="B337" s="818" t="s">
        <v>391</v>
      </c>
      <c r="C337" s="807"/>
      <c r="D337" s="807"/>
      <c r="E337" s="840"/>
      <c r="F337" s="809"/>
    </row>
    <row r="338" spans="1:6" x14ac:dyDescent="0.25">
      <c r="A338" s="805"/>
      <c r="B338" s="818"/>
      <c r="C338" s="807"/>
      <c r="D338" s="807"/>
      <c r="E338" s="840"/>
      <c r="F338" s="809"/>
    </row>
    <row r="339" spans="1:6" x14ac:dyDescent="0.25">
      <c r="A339" s="805" t="s">
        <v>272</v>
      </c>
      <c r="B339" s="815" t="s">
        <v>364</v>
      </c>
      <c r="C339" s="807">
        <f>4+1</f>
        <v>5</v>
      </c>
      <c r="D339" s="807" t="s">
        <v>268</v>
      </c>
      <c r="E339" s="840">
        <f>E331</f>
        <v>0</v>
      </c>
      <c r="F339" s="809">
        <f>E339*C339</f>
        <v>0</v>
      </c>
    </row>
    <row r="340" spans="1:6" x14ac:dyDescent="0.25">
      <c r="A340" s="805"/>
      <c r="B340" s="815"/>
      <c r="C340" s="807"/>
      <c r="D340" s="807"/>
      <c r="E340" s="840"/>
      <c r="F340" s="809"/>
    </row>
    <row r="341" spans="1:6" x14ac:dyDescent="0.25">
      <c r="A341" s="805"/>
      <c r="B341" s="815"/>
      <c r="C341" s="807"/>
      <c r="D341" s="807"/>
      <c r="E341" s="840"/>
      <c r="F341" s="809"/>
    </row>
    <row r="342" spans="1:6" x14ac:dyDescent="0.25">
      <c r="A342" s="805"/>
      <c r="B342" s="815"/>
      <c r="C342" s="807"/>
      <c r="D342" s="807"/>
      <c r="E342" s="840"/>
      <c r="F342" s="809"/>
    </row>
    <row r="343" spans="1:6" ht="13.8" thickBot="1" x14ac:dyDescent="0.3">
      <c r="A343" s="870"/>
      <c r="B343" s="828"/>
      <c r="C343" s="1187" t="s">
        <v>392</v>
      </c>
      <c r="D343" s="1188"/>
      <c r="E343" s="1189"/>
      <c r="F343" s="832">
        <f>SUM(F324:F342)</f>
        <v>0</v>
      </c>
    </row>
    <row r="344" spans="1:6" x14ac:dyDescent="0.25">
      <c r="A344" s="805"/>
      <c r="B344" s="815"/>
      <c r="C344" s="807"/>
      <c r="D344" s="807"/>
      <c r="E344" s="871"/>
      <c r="F344" s="809"/>
    </row>
    <row r="345" spans="1:6" x14ac:dyDescent="0.25">
      <c r="A345" s="805"/>
      <c r="B345" s="817" t="s">
        <v>301</v>
      </c>
      <c r="C345" s="807"/>
      <c r="D345" s="807" t="s">
        <v>255</v>
      </c>
      <c r="E345" s="840"/>
      <c r="F345" s="809"/>
    </row>
    <row r="346" spans="1:6" ht="9" customHeight="1" x14ac:dyDescent="0.25">
      <c r="A346" s="805"/>
      <c r="B346" s="817"/>
      <c r="C346" s="807"/>
      <c r="D346" s="807"/>
      <c r="E346" s="840"/>
      <c r="F346" s="809"/>
    </row>
    <row r="347" spans="1:6" x14ac:dyDescent="0.25">
      <c r="A347" s="805"/>
      <c r="B347" s="817" t="s">
        <v>302</v>
      </c>
      <c r="C347" s="807"/>
      <c r="D347" s="807" t="s">
        <v>255</v>
      </c>
      <c r="E347" s="840"/>
      <c r="F347" s="809"/>
    </row>
    <row r="348" spans="1:6" ht="8.25" customHeight="1" x14ac:dyDescent="0.25">
      <c r="A348" s="805"/>
      <c r="B348" s="815"/>
      <c r="C348" s="807"/>
      <c r="D348" s="807"/>
      <c r="E348" s="840"/>
      <c r="F348" s="809"/>
    </row>
    <row r="349" spans="1:6" x14ac:dyDescent="0.25">
      <c r="A349" s="805"/>
      <c r="B349" s="818" t="s">
        <v>393</v>
      </c>
      <c r="C349" s="807"/>
      <c r="D349" s="807"/>
      <c r="E349" s="840"/>
      <c r="F349" s="809"/>
    </row>
    <row r="350" spans="1:6" ht="7.5" customHeight="1" x14ac:dyDescent="0.25">
      <c r="A350" s="805"/>
      <c r="B350" s="815"/>
      <c r="C350" s="807"/>
      <c r="D350" s="807"/>
      <c r="E350" s="840"/>
      <c r="F350" s="809"/>
    </row>
    <row r="351" spans="1:6" ht="26.4" x14ac:dyDescent="0.25">
      <c r="A351" s="805" t="s">
        <v>262</v>
      </c>
      <c r="B351" s="815" t="s">
        <v>394</v>
      </c>
      <c r="C351" s="823">
        <f>7+3</f>
        <v>10</v>
      </c>
      <c r="D351" s="823" t="s">
        <v>264</v>
      </c>
      <c r="E351" s="872">
        <f>E252</f>
        <v>0</v>
      </c>
      <c r="F351" s="825">
        <f>E351*C351</f>
        <v>0</v>
      </c>
    </row>
    <row r="352" spans="1:6" ht="9" customHeight="1" x14ac:dyDescent="0.25">
      <c r="A352" s="805"/>
      <c r="B352" s="815"/>
      <c r="C352" s="807"/>
      <c r="D352" s="807"/>
      <c r="E352" s="840"/>
      <c r="F352" s="809"/>
    </row>
    <row r="353" spans="1:6" x14ac:dyDescent="0.25">
      <c r="A353" s="805"/>
      <c r="B353" s="818" t="s">
        <v>389</v>
      </c>
      <c r="C353" s="807"/>
      <c r="D353" s="807" t="s">
        <v>255</v>
      </c>
      <c r="E353" s="840"/>
      <c r="F353" s="809"/>
    </row>
    <row r="354" spans="1:6" ht="9" customHeight="1" x14ac:dyDescent="0.25">
      <c r="A354" s="805"/>
      <c r="B354" s="815"/>
      <c r="C354" s="807"/>
      <c r="D354" s="807"/>
      <c r="E354" s="840"/>
      <c r="F354" s="809"/>
    </row>
    <row r="355" spans="1:6" x14ac:dyDescent="0.25">
      <c r="A355" s="805" t="s">
        <v>266</v>
      </c>
      <c r="B355" s="815" t="s">
        <v>395</v>
      </c>
      <c r="C355" s="807">
        <f>20+10</f>
        <v>30</v>
      </c>
      <c r="D355" s="807" t="s">
        <v>264</v>
      </c>
      <c r="E355" s="840">
        <f>E351</f>
        <v>0</v>
      </c>
      <c r="F355" s="809">
        <f>E355*C355</f>
        <v>0</v>
      </c>
    </row>
    <row r="356" spans="1:6" ht="6.75" customHeight="1" x14ac:dyDescent="0.25">
      <c r="A356" s="805"/>
      <c r="B356" s="815"/>
      <c r="C356" s="807"/>
      <c r="D356" s="807"/>
      <c r="E356" s="840"/>
      <c r="F356" s="809"/>
    </row>
    <row r="357" spans="1:6" x14ac:dyDescent="0.25">
      <c r="A357" s="805"/>
      <c r="B357" s="818" t="s">
        <v>396</v>
      </c>
      <c r="C357" s="807"/>
      <c r="D357" s="807" t="s">
        <v>255</v>
      </c>
      <c r="E357" s="840"/>
      <c r="F357" s="809"/>
    </row>
    <row r="358" spans="1:6" ht="9" customHeight="1" x14ac:dyDescent="0.25">
      <c r="A358" s="805"/>
      <c r="B358" s="815"/>
      <c r="C358" s="807"/>
      <c r="D358" s="807"/>
      <c r="E358" s="840"/>
      <c r="F358" s="809"/>
    </row>
    <row r="359" spans="1:6" x14ac:dyDescent="0.25">
      <c r="A359" s="805" t="s">
        <v>270</v>
      </c>
      <c r="B359" s="815" t="s">
        <v>397</v>
      </c>
      <c r="C359" s="807">
        <f>10+4</f>
        <v>14</v>
      </c>
      <c r="D359" s="807" t="s">
        <v>264</v>
      </c>
      <c r="E359" s="840"/>
      <c r="F359" s="809">
        <f>E359*C359</f>
        <v>0</v>
      </c>
    </row>
    <row r="360" spans="1:6" ht="9" customHeight="1" x14ac:dyDescent="0.25">
      <c r="A360" s="805"/>
      <c r="B360" s="815"/>
      <c r="C360" s="807"/>
      <c r="D360" s="807"/>
      <c r="E360" s="840"/>
      <c r="F360" s="809"/>
    </row>
    <row r="361" spans="1:6" x14ac:dyDescent="0.25">
      <c r="A361" s="805" t="s">
        <v>398</v>
      </c>
      <c r="B361" s="818" t="s">
        <v>399</v>
      </c>
      <c r="C361" s="807"/>
      <c r="D361" s="807" t="s">
        <v>255</v>
      </c>
      <c r="E361" s="840"/>
      <c r="F361" s="809"/>
    </row>
    <row r="362" spans="1:6" ht="8.25" customHeight="1" x14ac:dyDescent="0.25">
      <c r="A362" s="805"/>
      <c r="B362" s="815"/>
      <c r="C362" s="807"/>
      <c r="D362" s="807"/>
      <c r="E362" s="840"/>
      <c r="F362" s="809"/>
    </row>
    <row r="363" spans="1:6" x14ac:dyDescent="0.25">
      <c r="A363" s="805" t="s">
        <v>272</v>
      </c>
      <c r="B363" s="815" t="s">
        <v>313</v>
      </c>
      <c r="C363" s="807">
        <f>22</f>
        <v>22</v>
      </c>
      <c r="D363" s="807" t="s">
        <v>314</v>
      </c>
      <c r="E363" s="840"/>
      <c r="F363" s="809">
        <f>E363*C363</f>
        <v>0</v>
      </c>
    </row>
    <row r="364" spans="1:6" ht="5.25" customHeight="1" x14ac:dyDescent="0.25">
      <c r="A364" s="805"/>
      <c r="B364" s="815"/>
      <c r="C364" s="807"/>
      <c r="D364" s="807"/>
      <c r="E364" s="840"/>
      <c r="F364" s="809"/>
    </row>
    <row r="365" spans="1:6" x14ac:dyDescent="0.25">
      <c r="A365" s="805"/>
      <c r="B365" s="818" t="s">
        <v>400</v>
      </c>
      <c r="C365" s="807"/>
      <c r="D365" s="807"/>
      <c r="E365" s="840"/>
      <c r="F365" s="809"/>
    </row>
    <row r="366" spans="1:6" ht="6.75" customHeight="1" x14ac:dyDescent="0.25">
      <c r="A366" s="805"/>
      <c r="B366" s="834"/>
      <c r="C366" s="873"/>
      <c r="D366" s="873"/>
      <c r="E366" s="840"/>
      <c r="F366" s="809"/>
    </row>
    <row r="367" spans="1:6" x14ac:dyDescent="0.25">
      <c r="A367" s="805" t="s">
        <v>276</v>
      </c>
      <c r="B367" s="834" t="s">
        <v>401</v>
      </c>
      <c r="C367" s="873">
        <f>77+26</f>
        <v>103</v>
      </c>
      <c r="D367" s="873" t="s">
        <v>402</v>
      </c>
      <c r="E367" s="840"/>
      <c r="F367" s="809">
        <f>E367*C367</f>
        <v>0</v>
      </c>
    </row>
    <row r="368" spans="1:6" ht="9" customHeight="1" x14ac:dyDescent="0.25">
      <c r="A368" s="805"/>
      <c r="B368" s="834"/>
      <c r="C368" s="873"/>
      <c r="D368" s="873"/>
      <c r="E368" s="840"/>
      <c r="F368" s="809"/>
    </row>
    <row r="369" spans="1:6" x14ac:dyDescent="0.25">
      <c r="A369" s="805"/>
      <c r="B369" s="818" t="s">
        <v>403</v>
      </c>
      <c r="C369" s="873"/>
      <c r="D369" s="873"/>
      <c r="E369" s="840"/>
      <c r="F369" s="809"/>
    </row>
    <row r="370" spans="1:6" ht="6.75" customHeight="1" x14ac:dyDescent="0.25">
      <c r="A370" s="805"/>
      <c r="B370" s="815"/>
      <c r="C370" s="873"/>
      <c r="D370" s="873"/>
      <c r="E370" s="840"/>
      <c r="F370" s="809"/>
    </row>
    <row r="371" spans="1:6" x14ac:dyDescent="0.25">
      <c r="A371" s="805" t="s">
        <v>304</v>
      </c>
      <c r="B371" s="815" t="s">
        <v>404</v>
      </c>
      <c r="C371" s="807">
        <f>13+14</f>
        <v>27</v>
      </c>
      <c r="D371" s="807" t="s">
        <v>314</v>
      </c>
      <c r="E371" s="840"/>
      <c r="F371" s="809">
        <f>E371*C371</f>
        <v>0</v>
      </c>
    </row>
    <row r="372" spans="1:6" x14ac:dyDescent="0.25">
      <c r="A372" s="805"/>
      <c r="B372" s="815"/>
      <c r="C372" s="807"/>
      <c r="D372" s="807"/>
      <c r="E372" s="840"/>
      <c r="F372" s="809"/>
    </row>
    <row r="373" spans="1:6" ht="12" customHeight="1" x14ac:dyDescent="0.25">
      <c r="A373" s="805"/>
      <c r="B373" s="816" t="s">
        <v>316</v>
      </c>
      <c r="C373" s="807"/>
      <c r="D373" s="807" t="s">
        <v>255</v>
      </c>
      <c r="E373" s="840"/>
      <c r="F373" s="809"/>
    </row>
    <row r="374" spans="1:6" ht="9" customHeight="1" x14ac:dyDescent="0.25">
      <c r="A374" s="805"/>
      <c r="B374" s="816"/>
      <c r="C374" s="807"/>
      <c r="D374" s="807"/>
      <c r="E374" s="840"/>
      <c r="F374" s="809"/>
    </row>
    <row r="375" spans="1:6" ht="26.4" x14ac:dyDescent="0.25">
      <c r="A375" s="805"/>
      <c r="B375" s="817" t="s">
        <v>317</v>
      </c>
      <c r="C375" s="807"/>
      <c r="D375" s="807" t="s">
        <v>255</v>
      </c>
      <c r="E375" s="840"/>
      <c r="F375" s="809"/>
    </row>
    <row r="376" spans="1:6" ht="7.5" customHeight="1" x14ac:dyDescent="0.25">
      <c r="A376" s="805"/>
      <c r="B376" s="815"/>
      <c r="C376" s="807"/>
      <c r="D376" s="807"/>
      <c r="E376" s="840"/>
      <c r="F376" s="809"/>
    </row>
    <row r="377" spans="1:6" x14ac:dyDescent="0.25">
      <c r="A377" s="805"/>
      <c r="B377" s="818" t="s">
        <v>318</v>
      </c>
      <c r="C377" s="807"/>
      <c r="D377" s="807" t="s">
        <v>255</v>
      </c>
      <c r="E377" s="840"/>
      <c r="F377" s="809"/>
    </row>
    <row r="378" spans="1:6" ht="7.5" customHeight="1" x14ac:dyDescent="0.25">
      <c r="A378" s="805"/>
      <c r="B378" s="815"/>
      <c r="C378" s="807"/>
      <c r="D378" s="807"/>
      <c r="E378" s="840"/>
      <c r="F378" s="809"/>
    </row>
    <row r="379" spans="1:6" x14ac:dyDescent="0.25">
      <c r="A379" s="805"/>
      <c r="B379" s="816" t="s">
        <v>405</v>
      </c>
      <c r="C379" s="807"/>
      <c r="D379" s="807"/>
      <c r="E379" s="840"/>
      <c r="F379" s="809"/>
    </row>
    <row r="380" spans="1:6" ht="9.75" customHeight="1" x14ac:dyDescent="0.25">
      <c r="A380" s="805"/>
      <c r="B380" s="818"/>
      <c r="C380" s="807"/>
      <c r="D380" s="807"/>
      <c r="E380" s="840"/>
      <c r="F380" s="809"/>
    </row>
    <row r="381" spans="1:6" x14ac:dyDescent="0.25">
      <c r="A381" s="805" t="s">
        <v>307</v>
      </c>
      <c r="B381" s="815" t="s">
        <v>373</v>
      </c>
      <c r="C381" s="841">
        <v>1.04</v>
      </c>
      <c r="D381" s="807" t="s">
        <v>321</v>
      </c>
      <c r="E381" s="840">
        <f>E270</f>
        <v>0</v>
      </c>
      <c r="F381" s="809">
        <f>E381*C381</f>
        <v>0</v>
      </c>
    </row>
    <row r="382" spans="1:6" ht="6.75" customHeight="1" x14ac:dyDescent="0.25">
      <c r="A382" s="805"/>
      <c r="B382" s="834"/>
      <c r="C382" s="841"/>
      <c r="D382" s="807"/>
      <c r="E382" s="840"/>
      <c r="F382" s="809"/>
    </row>
    <row r="383" spans="1:6" ht="12.75" customHeight="1" x14ac:dyDescent="0.25">
      <c r="A383" s="805"/>
      <c r="B383" s="816" t="s">
        <v>406</v>
      </c>
      <c r="C383" s="807"/>
      <c r="D383" s="807"/>
      <c r="E383" s="840"/>
      <c r="F383" s="809"/>
    </row>
    <row r="384" spans="1:6" ht="12.75" customHeight="1" x14ac:dyDescent="0.25">
      <c r="A384" s="805"/>
      <c r="B384" s="815" t="s">
        <v>315</v>
      </c>
      <c r="C384" s="807"/>
      <c r="D384" s="807"/>
      <c r="E384" s="840"/>
      <c r="F384" s="809"/>
    </row>
    <row r="385" spans="1:6" ht="12.75" customHeight="1" x14ac:dyDescent="0.25">
      <c r="A385" s="805" t="s">
        <v>310</v>
      </c>
      <c r="B385" s="815" t="s">
        <v>320</v>
      </c>
      <c r="C385" s="841">
        <v>0.14000000000000001</v>
      </c>
      <c r="D385" s="807" t="s">
        <v>321</v>
      </c>
      <c r="E385" s="840">
        <f>E381</f>
        <v>0</v>
      </c>
      <c r="F385" s="809">
        <f>E385*C385</f>
        <v>0</v>
      </c>
    </row>
    <row r="386" spans="1:6" ht="8.25" customHeight="1" x14ac:dyDescent="0.25">
      <c r="A386" s="805"/>
      <c r="B386" s="834"/>
      <c r="C386" s="841"/>
      <c r="D386" s="807"/>
      <c r="E386" s="874"/>
      <c r="F386" s="809"/>
    </row>
    <row r="387" spans="1:6" x14ac:dyDescent="0.25">
      <c r="A387" s="805"/>
      <c r="B387" s="859" t="s">
        <v>326</v>
      </c>
      <c r="C387" s="841"/>
      <c r="D387" s="807" t="s">
        <v>255</v>
      </c>
      <c r="E387" s="812"/>
      <c r="F387" s="809"/>
    </row>
    <row r="388" spans="1:6" ht="8.25" customHeight="1" x14ac:dyDescent="0.25">
      <c r="A388" s="805"/>
      <c r="B388" s="834"/>
      <c r="C388" s="841"/>
      <c r="D388" s="807"/>
      <c r="E388" s="812"/>
      <c r="F388" s="809"/>
    </row>
    <row r="389" spans="1:6" x14ac:dyDescent="0.25">
      <c r="A389" s="805"/>
      <c r="B389" s="834" t="s">
        <v>374</v>
      </c>
      <c r="C389" s="841"/>
      <c r="D389" s="807"/>
      <c r="E389" s="812"/>
      <c r="F389" s="809"/>
    </row>
    <row r="390" spans="1:6" ht="10.5" customHeight="1" x14ac:dyDescent="0.25">
      <c r="A390" s="805"/>
      <c r="B390" s="834"/>
      <c r="C390" s="841"/>
      <c r="D390" s="807"/>
      <c r="E390" s="812"/>
      <c r="F390" s="809"/>
    </row>
    <row r="391" spans="1:6" x14ac:dyDescent="0.25">
      <c r="A391" s="805" t="s">
        <v>312</v>
      </c>
      <c r="B391" s="834" t="s">
        <v>407</v>
      </c>
      <c r="C391" s="841">
        <v>0.06</v>
      </c>
      <c r="D391" s="807" t="s">
        <v>321</v>
      </c>
      <c r="E391" s="812">
        <f>E385</f>
        <v>0</v>
      </c>
      <c r="F391" s="809">
        <f>E391*C391</f>
        <v>0</v>
      </c>
    </row>
    <row r="392" spans="1:6" ht="6" customHeight="1" x14ac:dyDescent="0.25">
      <c r="A392" s="805"/>
      <c r="B392" s="834"/>
      <c r="C392" s="841"/>
      <c r="D392" s="807"/>
      <c r="E392" s="812"/>
      <c r="F392" s="809"/>
    </row>
    <row r="393" spans="1:6" ht="12.75" customHeight="1" x14ac:dyDescent="0.25">
      <c r="A393" s="805"/>
      <c r="B393" s="815"/>
      <c r="C393" s="841"/>
      <c r="D393" s="807"/>
      <c r="E393" s="840"/>
      <c r="F393" s="809"/>
    </row>
    <row r="394" spans="1:6" ht="7.5" customHeight="1" x14ac:dyDescent="0.25">
      <c r="A394" s="805"/>
      <c r="B394" s="815"/>
      <c r="C394" s="841"/>
      <c r="D394" s="807"/>
      <c r="E394" s="871"/>
      <c r="F394" s="809"/>
    </row>
    <row r="395" spans="1:6" ht="12.75" customHeight="1" thickBot="1" x14ac:dyDescent="0.3">
      <c r="A395" s="870"/>
      <c r="B395" s="828"/>
      <c r="C395" s="1187" t="s">
        <v>392</v>
      </c>
      <c r="D395" s="1188"/>
      <c r="E395" s="1189"/>
      <c r="F395" s="832">
        <f>SUM(F346:F393)</f>
        <v>0</v>
      </c>
    </row>
    <row r="396" spans="1:6" ht="12.75" customHeight="1" x14ac:dyDescent="0.25">
      <c r="A396" s="805"/>
      <c r="B396" s="815"/>
      <c r="C396" s="841"/>
      <c r="D396" s="807"/>
      <c r="E396" s="871"/>
      <c r="F396" s="809"/>
    </row>
    <row r="397" spans="1:6" x14ac:dyDescent="0.25">
      <c r="A397" s="875"/>
      <c r="B397" s="876" t="s">
        <v>408</v>
      </c>
      <c r="C397" s="807"/>
      <c r="D397" s="807"/>
      <c r="E397" s="813"/>
      <c r="F397" s="809"/>
    </row>
    <row r="398" spans="1:6" ht="12.75" customHeight="1" x14ac:dyDescent="0.25">
      <c r="A398" s="875"/>
      <c r="B398" s="817"/>
      <c r="C398" s="873"/>
      <c r="D398" s="873"/>
      <c r="E398" s="813"/>
      <c r="F398" s="809"/>
    </row>
    <row r="399" spans="1:6" ht="52.5" customHeight="1" x14ac:dyDescent="0.25">
      <c r="A399" s="822" t="s">
        <v>262</v>
      </c>
      <c r="B399" s="877" t="s">
        <v>409</v>
      </c>
      <c r="C399" s="878">
        <f>13+7</f>
        <v>20</v>
      </c>
      <c r="D399" s="878" t="s">
        <v>402</v>
      </c>
      <c r="E399" s="824"/>
      <c r="F399" s="825">
        <f>E399*C399</f>
        <v>0</v>
      </c>
    </row>
    <row r="400" spans="1:6" ht="6.75" customHeight="1" x14ac:dyDescent="0.25">
      <c r="A400" s="822"/>
      <c r="B400" s="877"/>
      <c r="C400" s="878"/>
      <c r="D400" s="878"/>
      <c r="E400" s="824"/>
      <c r="F400" s="825"/>
    </row>
    <row r="401" spans="1:7" ht="26.4" x14ac:dyDescent="0.25">
      <c r="A401" s="875"/>
      <c r="B401" s="816" t="s">
        <v>410</v>
      </c>
      <c r="C401" s="807"/>
      <c r="D401" s="807" t="s">
        <v>255</v>
      </c>
      <c r="E401" s="813"/>
      <c r="F401" s="809"/>
    </row>
    <row r="402" spans="1:7" ht="12.75" customHeight="1" x14ac:dyDescent="0.25">
      <c r="A402" s="875"/>
      <c r="B402" s="815"/>
      <c r="C402" s="807"/>
      <c r="D402" s="807"/>
      <c r="E402" s="813"/>
      <c r="F402" s="809"/>
    </row>
    <row r="403" spans="1:7" ht="26.4" x14ac:dyDescent="0.25">
      <c r="A403" s="875"/>
      <c r="B403" s="817" t="s">
        <v>411</v>
      </c>
      <c r="C403" s="807"/>
      <c r="D403" s="807" t="s">
        <v>255</v>
      </c>
      <c r="E403" s="813"/>
      <c r="F403" s="809"/>
    </row>
    <row r="404" spans="1:7" ht="9" customHeight="1" x14ac:dyDescent="0.25">
      <c r="A404" s="875"/>
      <c r="B404" s="818"/>
      <c r="C404" s="807"/>
      <c r="D404" s="807"/>
      <c r="E404" s="813"/>
      <c r="F404" s="809"/>
    </row>
    <row r="405" spans="1:7" x14ac:dyDescent="0.25">
      <c r="A405" s="875"/>
      <c r="B405" s="818" t="s">
        <v>412</v>
      </c>
      <c r="C405" s="807"/>
      <c r="D405" s="807" t="s">
        <v>255</v>
      </c>
      <c r="E405" s="813"/>
      <c r="F405" s="809"/>
    </row>
    <row r="406" spans="1:7" ht="6.75" customHeight="1" x14ac:dyDescent="0.25">
      <c r="A406" s="875"/>
      <c r="B406" s="815"/>
      <c r="C406" s="807"/>
      <c r="D406" s="807"/>
      <c r="E406" s="813"/>
      <c r="F406" s="809"/>
    </row>
    <row r="407" spans="1:7" x14ac:dyDescent="0.25">
      <c r="A407" s="875" t="s">
        <v>266</v>
      </c>
      <c r="B407" s="815" t="s">
        <v>413</v>
      </c>
      <c r="C407" s="807">
        <f>C351</f>
        <v>10</v>
      </c>
      <c r="D407" s="807" t="s">
        <v>264</v>
      </c>
      <c r="E407" s="813"/>
      <c r="F407" s="809">
        <f>E407*C407</f>
        <v>0</v>
      </c>
      <c r="G407" s="879"/>
    </row>
    <row r="408" spans="1:7" ht="8.25" customHeight="1" x14ac:dyDescent="0.25">
      <c r="A408" s="875"/>
      <c r="B408" s="815"/>
      <c r="C408" s="807"/>
      <c r="D408" s="807"/>
      <c r="E408" s="813"/>
      <c r="F408" s="809"/>
      <c r="G408" s="879"/>
    </row>
    <row r="409" spans="1:7" x14ac:dyDescent="0.25">
      <c r="A409" s="875"/>
      <c r="B409" s="818" t="s">
        <v>414</v>
      </c>
      <c r="C409" s="807"/>
      <c r="D409" s="807" t="s">
        <v>255</v>
      </c>
      <c r="E409" s="813"/>
      <c r="F409" s="809"/>
    </row>
    <row r="410" spans="1:7" ht="9.75" customHeight="1" x14ac:dyDescent="0.25">
      <c r="A410" s="875"/>
      <c r="B410" s="815"/>
      <c r="C410" s="807"/>
      <c r="D410" s="807"/>
      <c r="E410" s="813"/>
      <c r="F410" s="809"/>
    </row>
    <row r="411" spans="1:7" x14ac:dyDescent="0.25">
      <c r="A411" s="875" t="s">
        <v>270</v>
      </c>
      <c r="B411" s="815" t="s">
        <v>415</v>
      </c>
      <c r="C411" s="807">
        <v>92</v>
      </c>
      <c r="D411" s="807" t="s">
        <v>314</v>
      </c>
      <c r="E411" s="813"/>
      <c r="F411" s="809">
        <f>E411*C411</f>
        <v>0</v>
      </c>
    </row>
    <row r="412" spans="1:7" ht="9" customHeight="1" x14ac:dyDescent="0.25">
      <c r="A412" s="875"/>
      <c r="B412" s="815"/>
      <c r="C412" s="807"/>
      <c r="D412" s="807"/>
      <c r="E412" s="813"/>
      <c r="F412" s="809"/>
    </row>
    <row r="413" spans="1:7" x14ac:dyDescent="0.25">
      <c r="A413" s="875"/>
      <c r="B413" s="818" t="s">
        <v>416</v>
      </c>
      <c r="C413" s="807"/>
      <c r="D413" s="807"/>
      <c r="E413" s="813"/>
      <c r="F413" s="809"/>
    </row>
    <row r="414" spans="1:7" ht="9" customHeight="1" x14ac:dyDescent="0.25">
      <c r="A414" s="875"/>
      <c r="B414" s="815"/>
      <c r="C414" s="807"/>
      <c r="D414" s="807"/>
      <c r="E414" s="813"/>
      <c r="F414" s="809"/>
    </row>
    <row r="415" spans="1:7" x14ac:dyDescent="0.25">
      <c r="A415" s="875" t="s">
        <v>272</v>
      </c>
      <c r="B415" s="815" t="s">
        <v>417</v>
      </c>
      <c r="C415" s="807">
        <f>C367</f>
        <v>103</v>
      </c>
      <c r="D415" s="807" t="s">
        <v>314</v>
      </c>
      <c r="E415" s="813"/>
      <c r="F415" s="809">
        <f>E415*C415</f>
        <v>0</v>
      </c>
    </row>
    <row r="416" spans="1:7" ht="6.75" customHeight="1" x14ac:dyDescent="0.25">
      <c r="A416" s="875"/>
      <c r="B416" s="815"/>
      <c r="C416" s="807"/>
      <c r="D416" s="807"/>
      <c r="E416" s="813"/>
      <c r="F416" s="809"/>
    </row>
    <row r="417" spans="1:6" ht="12.75" customHeight="1" x14ac:dyDescent="0.25">
      <c r="A417" s="875"/>
      <c r="B417" s="818" t="s">
        <v>418</v>
      </c>
      <c r="C417" s="807"/>
      <c r="D417" s="807"/>
      <c r="E417" s="813"/>
      <c r="F417" s="809"/>
    </row>
    <row r="418" spans="1:6" ht="8.25" customHeight="1" x14ac:dyDescent="0.25">
      <c r="A418" s="875"/>
      <c r="B418" s="815"/>
      <c r="C418" s="807"/>
      <c r="D418" s="807"/>
      <c r="E418" s="813"/>
      <c r="F418" s="809"/>
    </row>
    <row r="419" spans="1:6" ht="12.75" customHeight="1" x14ac:dyDescent="0.25">
      <c r="A419" s="875" t="s">
        <v>276</v>
      </c>
      <c r="B419" s="815" t="s">
        <v>419</v>
      </c>
      <c r="C419" s="807">
        <v>28</v>
      </c>
      <c r="D419" s="807" t="s">
        <v>314</v>
      </c>
      <c r="E419" s="813"/>
      <c r="F419" s="809">
        <f>E419*C419</f>
        <v>0</v>
      </c>
    </row>
    <row r="420" spans="1:6" ht="8.25" customHeight="1" x14ac:dyDescent="0.25">
      <c r="A420" s="875"/>
      <c r="B420" s="815"/>
      <c r="C420" s="807"/>
      <c r="D420" s="807"/>
      <c r="E420" s="813"/>
      <c r="F420" s="809"/>
    </row>
    <row r="421" spans="1:6" ht="26.4" x14ac:dyDescent="0.25">
      <c r="A421" s="875"/>
      <c r="B421" s="816" t="s">
        <v>420</v>
      </c>
      <c r="C421" s="807"/>
      <c r="D421" s="807" t="s">
        <v>255</v>
      </c>
      <c r="E421" s="813"/>
      <c r="F421" s="809"/>
    </row>
    <row r="422" spans="1:6" ht="9" customHeight="1" x14ac:dyDescent="0.25">
      <c r="A422" s="875"/>
      <c r="B422" s="815"/>
      <c r="C422" s="807"/>
      <c r="D422" s="807"/>
      <c r="E422" s="813"/>
      <c r="F422" s="809"/>
    </row>
    <row r="423" spans="1:6" ht="39.6" x14ac:dyDescent="0.25">
      <c r="A423" s="875"/>
      <c r="B423" s="880" t="s">
        <v>421</v>
      </c>
      <c r="C423" s="807"/>
      <c r="D423" s="807" t="s">
        <v>255</v>
      </c>
      <c r="E423" s="813"/>
      <c r="F423" s="809"/>
    </row>
    <row r="424" spans="1:6" ht="9" customHeight="1" x14ac:dyDescent="0.25">
      <c r="A424" s="875"/>
      <c r="B424" s="815"/>
      <c r="C424" s="807"/>
      <c r="D424" s="807"/>
      <c r="E424" s="813"/>
      <c r="F424" s="809"/>
    </row>
    <row r="425" spans="1:6" ht="39.6" x14ac:dyDescent="0.25">
      <c r="A425" s="875"/>
      <c r="B425" s="818" t="s">
        <v>422</v>
      </c>
      <c r="C425" s="807"/>
      <c r="D425" s="807" t="s">
        <v>255</v>
      </c>
      <c r="E425" s="813"/>
      <c r="F425" s="809"/>
    </row>
    <row r="426" spans="1:6" ht="9" customHeight="1" x14ac:dyDescent="0.25">
      <c r="A426" s="875"/>
      <c r="B426" s="818"/>
      <c r="C426" s="807"/>
      <c r="D426" s="807"/>
      <c r="E426" s="813"/>
      <c r="F426" s="809"/>
    </row>
    <row r="427" spans="1:6" ht="12.75" customHeight="1" x14ac:dyDescent="0.25">
      <c r="A427" s="875"/>
      <c r="B427" s="818" t="s">
        <v>423</v>
      </c>
      <c r="C427" s="807"/>
      <c r="D427" s="807" t="s">
        <v>255</v>
      </c>
      <c r="E427" s="813"/>
      <c r="F427" s="809"/>
    </row>
    <row r="428" spans="1:6" ht="9" customHeight="1" x14ac:dyDescent="0.25">
      <c r="A428" s="875"/>
      <c r="B428" s="815"/>
      <c r="C428" s="807"/>
      <c r="D428" s="807"/>
      <c r="E428" s="813"/>
      <c r="F428" s="809"/>
    </row>
    <row r="429" spans="1:6" ht="12.75" customHeight="1" x14ac:dyDescent="0.25">
      <c r="A429" s="875" t="s">
        <v>304</v>
      </c>
      <c r="B429" s="815" t="s">
        <v>424</v>
      </c>
      <c r="C429" s="807">
        <f>C407</f>
        <v>10</v>
      </c>
      <c r="D429" s="807" t="s">
        <v>264</v>
      </c>
      <c r="E429" s="813"/>
      <c r="F429" s="809">
        <f>E429*C429</f>
        <v>0</v>
      </c>
    </row>
    <row r="430" spans="1:6" ht="9" customHeight="1" x14ac:dyDescent="0.25">
      <c r="A430" s="875"/>
      <c r="B430" s="834"/>
      <c r="C430" s="807"/>
      <c r="D430" s="807"/>
      <c r="E430" s="812"/>
      <c r="F430" s="809"/>
    </row>
    <row r="431" spans="1:6" ht="12.75" customHeight="1" x14ac:dyDescent="0.25">
      <c r="A431" s="875"/>
      <c r="B431" s="818" t="s">
        <v>425</v>
      </c>
      <c r="C431" s="807"/>
      <c r="D431" s="807" t="s">
        <v>255</v>
      </c>
      <c r="E431" s="813"/>
      <c r="F431" s="809"/>
    </row>
    <row r="432" spans="1:6" ht="9" customHeight="1" x14ac:dyDescent="0.25">
      <c r="A432" s="875"/>
      <c r="B432" s="815"/>
      <c r="C432" s="807"/>
      <c r="D432" s="807"/>
      <c r="E432" s="813"/>
      <c r="F432" s="809"/>
    </row>
    <row r="433" spans="1:6" ht="12.75" customHeight="1" x14ac:dyDescent="0.25">
      <c r="A433" s="875" t="s">
        <v>307</v>
      </c>
      <c r="B433" s="815" t="s">
        <v>415</v>
      </c>
      <c r="C433" s="807">
        <f>C411</f>
        <v>92</v>
      </c>
      <c r="D433" s="807" t="s">
        <v>314</v>
      </c>
      <c r="E433" s="813"/>
      <c r="F433" s="809">
        <f>E433*C433</f>
        <v>0</v>
      </c>
    </row>
    <row r="434" spans="1:6" ht="9" customHeight="1" x14ac:dyDescent="0.25">
      <c r="A434" s="875"/>
      <c r="B434" s="815"/>
      <c r="C434" s="807"/>
      <c r="D434" s="807"/>
      <c r="E434" s="813"/>
      <c r="F434" s="809"/>
    </row>
    <row r="435" spans="1:6" x14ac:dyDescent="0.25">
      <c r="A435" s="875"/>
      <c r="B435" s="818" t="s">
        <v>426</v>
      </c>
      <c r="C435" s="807"/>
      <c r="D435" s="807"/>
      <c r="E435" s="813"/>
      <c r="F435" s="809"/>
    </row>
    <row r="436" spans="1:6" ht="8.25" customHeight="1" x14ac:dyDescent="0.25">
      <c r="A436" s="875"/>
      <c r="B436" s="815"/>
      <c r="C436" s="807"/>
      <c r="D436" s="807"/>
      <c r="E436" s="813"/>
      <c r="F436" s="809"/>
    </row>
    <row r="437" spans="1:6" ht="12.75" customHeight="1" x14ac:dyDescent="0.25">
      <c r="A437" s="875" t="s">
        <v>310</v>
      </c>
      <c r="B437" s="815" t="s">
        <v>417</v>
      </c>
      <c r="C437" s="807">
        <f>C415</f>
        <v>103</v>
      </c>
      <c r="D437" s="807" t="s">
        <v>314</v>
      </c>
      <c r="E437" s="813"/>
      <c r="F437" s="809">
        <f>E437*C437</f>
        <v>0</v>
      </c>
    </row>
    <row r="438" spans="1:6" ht="8.25" customHeight="1" x14ac:dyDescent="0.25">
      <c r="A438" s="875"/>
      <c r="B438" s="834"/>
      <c r="C438" s="807"/>
      <c r="D438" s="807"/>
      <c r="E438" s="812"/>
      <c r="F438" s="809"/>
    </row>
    <row r="439" spans="1:6" ht="12.75" customHeight="1" x14ac:dyDescent="0.25">
      <c r="A439" s="875"/>
      <c r="B439" s="818" t="s">
        <v>427</v>
      </c>
      <c r="C439" s="807"/>
      <c r="D439" s="807"/>
      <c r="E439" s="813"/>
      <c r="F439" s="809"/>
    </row>
    <row r="440" spans="1:6" ht="9" customHeight="1" x14ac:dyDescent="0.25">
      <c r="A440" s="875"/>
      <c r="B440" s="815"/>
      <c r="C440" s="807"/>
      <c r="D440" s="807"/>
      <c r="E440" s="813"/>
      <c r="F440" s="809"/>
    </row>
    <row r="441" spans="1:6" ht="12.75" customHeight="1" x14ac:dyDescent="0.25">
      <c r="A441" s="875" t="s">
        <v>312</v>
      </c>
      <c r="B441" s="815" t="s">
        <v>419</v>
      </c>
      <c r="C441" s="807">
        <f>C419</f>
        <v>28</v>
      </c>
      <c r="D441" s="807" t="s">
        <v>314</v>
      </c>
      <c r="E441" s="813"/>
      <c r="F441" s="809">
        <f>E441*C441</f>
        <v>0</v>
      </c>
    </row>
    <row r="442" spans="1:6" x14ac:dyDescent="0.25">
      <c r="A442" s="875"/>
      <c r="B442" s="834"/>
      <c r="C442" s="807"/>
      <c r="D442" s="807"/>
      <c r="E442" s="812"/>
      <c r="F442" s="809"/>
    </row>
    <row r="443" spans="1:6" ht="13.8" thickBot="1" x14ac:dyDescent="0.3">
      <c r="A443" s="870"/>
      <c r="B443" s="828"/>
      <c r="C443" s="829" t="s">
        <v>392</v>
      </c>
      <c r="D443" s="830"/>
      <c r="E443" s="831"/>
      <c r="F443" s="832">
        <f>SUM(F399:F442)</f>
        <v>0</v>
      </c>
    </row>
    <row r="444" spans="1:6" x14ac:dyDescent="0.25">
      <c r="A444" s="875"/>
      <c r="B444" s="834"/>
      <c r="C444" s="836"/>
      <c r="D444" s="810"/>
      <c r="E444" s="855"/>
      <c r="F444" s="838"/>
    </row>
    <row r="445" spans="1:6" x14ac:dyDescent="0.25">
      <c r="A445" s="875"/>
      <c r="B445" s="816" t="s">
        <v>428</v>
      </c>
      <c r="C445" s="807"/>
      <c r="D445" s="807" t="s">
        <v>255</v>
      </c>
      <c r="E445" s="813"/>
      <c r="F445" s="809"/>
    </row>
    <row r="446" spans="1:6" x14ac:dyDescent="0.25">
      <c r="A446" s="875"/>
      <c r="B446" s="815"/>
      <c r="C446" s="807"/>
      <c r="D446" s="807"/>
      <c r="E446" s="813"/>
      <c r="F446" s="809"/>
    </row>
    <row r="447" spans="1:6" ht="14.25" customHeight="1" x14ac:dyDescent="0.25">
      <c r="A447" s="875"/>
      <c r="B447" s="817" t="s">
        <v>429</v>
      </c>
      <c r="C447" s="807"/>
      <c r="D447" s="807" t="s">
        <v>255</v>
      </c>
      <c r="E447" s="813"/>
      <c r="F447" s="809"/>
    </row>
    <row r="448" spans="1:6" x14ac:dyDescent="0.25">
      <c r="A448" s="875"/>
      <c r="B448" s="815"/>
      <c r="C448" s="807"/>
      <c r="D448" s="807"/>
      <c r="E448" s="813"/>
      <c r="F448" s="809"/>
    </row>
    <row r="449" spans="1:6" ht="26.4" x14ac:dyDescent="0.25">
      <c r="A449" s="875"/>
      <c r="B449" s="818" t="s">
        <v>430</v>
      </c>
      <c r="C449" s="807"/>
      <c r="D449" s="807" t="s">
        <v>255</v>
      </c>
      <c r="E449" s="813"/>
      <c r="F449" s="809"/>
    </row>
    <row r="450" spans="1:6" x14ac:dyDescent="0.25">
      <c r="A450" s="875"/>
      <c r="B450" s="818"/>
      <c r="C450" s="807"/>
      <c r="D450" s="807"/>
      <c r="E450" s="813"/>
      <c r="F450" s="809"/>
    </row>
    <row r="451" spans="1:6" x14ac:dyDescent="0.25">
      <c r="A451" s="875"/>
      <c r="B451" s="818" t="s">
        <v>431</v>
      </c>
      <c r="C451" s="807"/>
      <c r="D451" s="807"/>
      <c r="E451" s="813"/>
      <c r="F451" s="809"/>
    </row>
    <row r="452" spans="1:6" x14ac:dyDescent="0.25">
      <c r="A452" s="875"/>
      <c r="B452" s="815"/>
      <c r="C452" s="807"/>
      <c r="D452" s="807"/>
      <c r="E452" s="813"/>
      <c r="F452" s="809"/>
    </row>
    <row r="453" spans="1:6" ht="28.5" customHeight="1" x14ac:dyDescent="0.25">
      <c r="A453" s="881" t="s">
        <v>262</v>
      </c>
      <c r="B453" s="815" t="s">
        <v>432</v>
      </c>
      <c r="C453" s="823">
        <f>C429</f>
        <v>10</v>
      </c>
      <c r="D453" s="823" t="s">
        <v>264</v>
      </c>
      <c r="E453" s="824"/>
      <c r="F453" s="825">
        <f>E453*C453</f>
        <v>0</v>
      </c>
    </row>
    <row r="454" spans="1:6" x14ac:dyDescent="0.25">
      <c r="A454" s="875"/>
      <c r="B454" s="815"/>
      <c r="C454" s="807"/>
      <c r="D454" s="807"/>
      <c r="E454" s="813"/>
      <c r="F454" s="809"/>
    </row>
    <row r="455" spans="1:6" x14ac:dyDescent="0.25">
      <c r="A455" s="875"/>
      <c r="B455" s="818" t="s">
        <v>389</v>
      </c>
      <c r="C455" s="807"/>
      <c r="D455" s="807" t="s">
        <v>255</v>
      </c>
      <c r="E455" s="813"/>
      <c r="F455" s="809"/>
    </row>
    <row r="456" spans="1:6" x14ac:dyDescent="0.25">
      <c r="A456" s="875"/>
      <c r="B456" s="815"/>
      <c r="C456" s="807"/>
      <c r="D456" s="807"/>
      <c r="E456" s="813"/>
      <c r="F456" s="809"/>
    </row>
    <row r="457" spans="1:6" x14ac:dyDescent="0.25">
      <c r="A457" s="875" t="s">
        <v>266</v>
      </c>
      <c r="B457" s="815" t="s">
        <v>395</v>
      </c>
      <c r="C457" s="807">
        <f>C355</f>
        <v>30</v>
      </c>
      <c r="D457" s="807" t="s">
        <v>264</v>
      </c>
      <c r="E457" s="813">
        <f>E453</f>
        <v>0</v>
      </c>
      <c r="F457" s="809">
        <f>E457*C457</f>
        <v>0</v>
      </c>
    </row>
    <row r="458" spans="1:6" x14ac:dyDescent="0.25">
      <c r="A458" s="875"/>
      <c r="B458" s="815"/>
      <c r="C458" s="807"/>
      <c r="D458" s="807"/>
      <c r="E458" s="813"/>
      <c r="F458" s="809"/>
    </row>
    <row r="459" spans="1:6" x14ac:dyDescent="0.25">
      <c r="A459" s="875"/>
      <c r="B459" s="818" t="s">
        <v>433</v>
      </c>
      <c r="C459" s="873"/>
      <c r="D459" s="873"/>
      <c r="E459" s="813"/>
      <c r="F459" s="809"/>
    </row>
    <row r="460" spans="1:6" x14ac:dyDescent="0.25">
      <c r="A460" s="875"/>
      <c r="B460" s="815"/>
      <c r="C460" s="873"/>
      <c r="D460" s="873"/>
      <c r="E460" s="813"/>
      <c r="F460" s="809"/>
    </row>
    <row r="461" spans="1:6" x14ac:dyDescent="0.25">
      <c r="A461" s="875" t="s">
        <v>270</v>
      </c>
      <c r="B461" s="815" t="s">
        <v>404</v>
      </c>
      <c r="C461" s="807">
        <f>C371</f>
        <v>27</v>
      </c>
      <c r="D461" s="807" t="s">
        <v>314</v>
      </c>
      <c r="E461" s="813"/>
      <c r="F461" s="809">
        <f>E461*C461</f>
        <v>0</v>
      </c>
    </row>
    <row r="462" spans="1:6" x14ac:dyDescent="0.25">
      <c r="A462" s="875"/>
      <c r="B462" s="815"/>
      <c r="C462" s="807"/>
      <c r="D462" s="807"/>
      <c r="E462" s="813"/>
      <c r="F462" s="809"/>
    </row>
    <row r="463" spans="1:6" x14ac:dyDescent="0.25">
      <c r="A463" s="875"/>
      <c r="B463" s="816" t="s">
        <v>434</v>
      </c>
      <c r="C463" s="807"/>
      <c r="D463" s="807" t="s">
        <v>255</v>
      </c>
      <c r="E463" s="813"/>
      <c r="F463" s="809"/>
    </row>
    <row r="464" spans="1:6" ht="10.5" customHeight="1" x14ac:dyDescent="0.25">
      <c r="A464" s="875"/>
      <c r="B464" s="815"/>
      <c r="C464" s="807"/>
      <c r="D464" s="807"/>
      <c r="E464" s="813"/>
      <c r="F464" s="809"/>
    </row>
    <row r="465" spans="1:6" ht="12.75" customHeight="1" x14ac:dyDescent="0.25">
      <c r="A465" s="805"/>
      <c r="B465" s="845" t="s">
        <v>435</v>
      </c>
      <c r="C465" s="807"/>
      <c r="D465" s="807"/>
      <c r="E465" s="813"/>
      <c r="F465" s="809"/>
    </row>
    <row r="466" spans="1:6" ht="12.75" customHeight="1" x14ac:dyDescent="0.25">
      <c r="A466" s="805"/>
      <c r="B466" s="847"/>
      <c r="C466" s="807"/>
      <c r="D466" s="807"/>
      <c r="E466" s="813"/>
      <c r="F466" s="809"/>
    </row>
    <row r="467" spans="1:6" ht="12.75" customHeight="1" x14ac:dyDescent="0.25">
      <c r="A467" s="805" t="s">
        <v>272</v>
      </c>
      <c r="B467" s="847" t="s">
        <v>436</v>
      </c>
      <c r="C467" s="807">
        <f>C453</f>
        <v>10</v>
      </c>
      <c r="D467" s="807" t="s">
        <v>264</v>
      </c>
      <c r="E467" s="813"/>
      <c r="F467" s="809">
        <f>E467*C467</f>
        <v>0</v>
      </c>
    </row>
    <row r="468" spans="1:6" ht="12.75" customHeight="1" x14ac:dyDescent="0.25">
      <c r="A468" s="875"/>
      <c r="B468" s="815"/>
      <c r="C468" s="807"/>
      <c r="D468" s="807"/>
      <c r="E468" s="813"/>
      <c r="F468" s="809"/>
    </row>
    <row r="469" spans="1:6" ht="12.75" customHeight="1" x14ac:dyDescent="0.25">
      <c r="A469" s="875"/>
      <c r="B469" s="818" t="s">
        <v>389</v>
      </c>
      <c r="C469" s="807"/>
      <c r="D469" s="807" t="s">
        <v>255</v>
      </c>
      <c r="E469" s="813"/>
      <c r="F469" s="809"/>
    </row>
    <row r="470" spans="1:6" ht="12.75" customHeight="1" x14ac:dyDescent="0.25">
      <c r="A470" s="875"/>
      <c r="B470" s="815"/>
      <c r="C470" s="807"/>
      <c r="D470" s="807"/>
      <c r="E470" s="813"/>
      <c r="F470" s="809"/>
    </row>
    <row r="471" spans="1:6" ht="12.75" customHeight="1" x14ac:dyDescent="0.25">
      <c r="A471" s="875" t="s">
        <v>276</v>
      </c>
      <c r="B471" s="815" t="s">
        <v>395</v>
      </c>
      <c r="C471" s="807">
        <f>C457</f>
        <v>30</v>
      </c>
      <c r="D471" s="807" t="s">
        <v>264</v>
      </c>
      <c r="E471" s="813">
        <f>E467</f>
        <v>0</v>
      </c>
      <c r="F471" s="809">
        <f>E471*C471</f>
        <v>0</v>
      </c>
    </row>
    <row r="472" spans="1:6" ht="8.25" customHeight="1" x14ac:dyDescent="0.25">
      <c r="A472" s="875"/>
      <c r="B472" s="815"/>
      <c r="C472" s="807"/>
      <c r="D472" s="807"/>
      <c r="E472" s="813"/>
      <c r="F472" s="809"/>
    </row>
    <row r="473" spans="1:6" ht="12.75" customHeight="1" x14ac:dyDescent="0.25">
      <c r="A473" s="875"/>
      <c r="B473" s="818" t="s">
        <v>433</v>
      </c>
      <c r="C473" s="873"/>
      <c r="D473" s="873"/>
      <c r="E473" s="813"/>
      <c r="F473" s="809"/>
    </row>
    <row r="474" spans="1:6" ht="8.25" customHeight="1" x14ac:dyDescent="0.25">
      <c r="A474" s="875"/>
      <c r="B474" s="815"/>
      <c r="C474" s="873"/>
      <c r="D474" s="873"/>
      <c r="E474" s="813"/>
      <c r="F474" s="809"/>
    </row>
    <row r="475" spans="1:6" ht="12.75" customHeight="1" x14ac:dyDescent="0.25">
      <c r="A475" s="875" t="s">
        <v>304</v>
      </c>
      <c r="B475" s="815" t="s">
        <v>404</v>
      </c>
      <c r="C475" s="807">
        <f>C461</f>
        <v>27</v>
      </c>
      <c r="D475" s="807" t="s">
        <v>314</v>
      </c>
      <c r="E475" s="813"/>
      <c r="F475" s="809">
        <f>E475*C475</f>
        <v>0</v>
      </c>
    </row>
    <row r="476" spans="1:6" ht="8.25" customHeight="1" x14ac:dyDescent="0.25">
      <c r="A476" s="875"/>
      <c r="B476" s="815"/>
      <c r="C476" s="807"/>
      <c r="D476" s="807"/>
      <c r="E476" s="813"/>
      <c r="F476" s="809"/>
    </row>
    <row r="477" spans="1:6" ht="26.4" x14ac:dyDescent="0.25">
      <c r="A477" s="875"/>
      <c r="B477" s="817" t="s">
        <v>437</v>
      </c>
      <c r="C477" s="807"/>
      <c r="D477" s="807" t="s">
        <v>255</v>
      </c>
      <c r="E477" s="813"/>
      <c r="F477" s="809"/>
    </row>
    <row r="478" spans="1:6" ht="9" customHeight="1" x14ac:dyDescent="0.25">
      <c r="A478" s="875"/>
      <c r="B478" s="818"/>
      <c r="C478" s="807"/>
      <c r="D478" s="807"/>
      <c r="E478" s="813"/>
      <c r="F478" s="809"/>
    </row>
    <row r="479" spans="1:6" ht="12.75" customHeight="1" x14ac:dyDescent="0.25">
      <c r="A479" s="875"/>
      <c r="B479" s="815" t="s">
        <v>438</v>
      </c>
      <c r="C479" s="807"/>
      <c r="D479" s="807" t="s">
        <v>255</v>
      </c>
      <c r="E479" s="813"/>
      <c r="F479" s="809"/>
    </row>
    <row r="480" spans="1:6" ht="8.25" customHeight="1" x14ac:dyDescent="0.25">
      <c r="A480" s="875"/>
      <c r="B480" s="859"/>
      <c r="C480" s="807"/>
      <c r="D480" s="807"/>
      <c r="E480" s="813"/>
      <c r="F480" s="809"/>
    </row>
    <row r="481" spans="1:6" ht="12.75" customHeight="1" x14ac:dyDescent="0.25">
      <c r="A481" s="875"/>
      <c r="B481" s="818" t="s">
        <v>431</v>
      </c>
      <c r="C481" s="807"/>
      <c r="D481" s="807"/>
      <c r="E481" s="813"/>
      <c r="F481" s="809"/>
    </row>
    <row r="482" spans="1:6" ht="8.25" customHeight="1" x14ac:dyDescent="0.25">
      <c r="A482" s="875"/>
      <c r="B482" s="815"/>
      <c r="C482" s="807"/>
      <c r="D482" s="807"/>
      <c r="E482" s="813"/>
      <c r="F482" s="809"/>
    </row>
    <row r="483" spans="1:6" ht="25.5" customHeight="1" x14ac:dyDescent="0.25">
      <c r="A483" s="875" t="s">
        <v>307</v>
      </c>
      <c r="B483" s="815" t="s">
        <v>432</v>
      </c>
      <c r="C483" s="823">
        <f>C429</f>
        <v>10</v>
      </c>
      <c r="D483" s="823" t="s">
        <v>264</v>
      </c>
      <c r="E483" s="824"/>
      <c r="F483" s="825">
        <f>E483*C483</f>
        <v>0</v>
      </c>
    </row>
    <row r="484" spans="1:6" ht="8.25" customHeight="1" x14ac:dyDescent="0.25">
      <c r="A484" s="875"/>
      <c r="B484" s="815"/>
      <c r="C484" s="807"/>
      <c r="D484" s="807"/>
      <c r="E484" s="813"/>
      <c r="F484" s="809"/>
    </row>
    <row r="485" spans="1:6" ht="12.75" customHeight="1" x14ac:dyDescent="0.25">
      <c r="A485" s="875"/>
      <c r="B485" s="818" t="s">
        <v>389</v>
      </c>
      <c r="C485" s="807"/>
      <c r="D485" s="807" t="s">
        <v>255</v>
      </c>
      <c r="E485" s="813"/>
      <c r="F485" s="809"/>
    </row>
    <row r="486" spans="1:6" ht="7.5" customHeight="1" x14ac:dyDescent="0.25">
      <c r="A486" s="875"/>
      <c r="B486" s="815"/>
      <c r="C486" s="807"/>
      <c r="D486" s="807"/>
      <c r="E486" s="813"/>
      <c r="F486" s="809"/>
    </row>
    <row r="487" spans="1:6" ht="12.75" customHeight="1" x14ac:dyDescent="0.25">
      <c r="A487" s="875" t="s">
        <v>310</v>
      </c>
      <c r="B487" s="815" t="s">
        <v>439</v>
      </c>
      <c r="C487" s="807">
        <f>C457</f>
        <v>30</v>
      </c>
      <c r="D487" s="807" t="s">
        <v>264</v>
      </c>
      <c r="E487" s="813"/>
      <c r="F487" s="809">
        <f>E487*C487</f>
        <v>0</v>
      </c>
    </row>
    <row r="488" spans="1:6" ht="9" customHeight="1" x14ac:dyDescent="0.25">
      <c r="A488" s="875"/>
      <c r="B488" s="815"/>
      <c r="C488" s="807"/>
      <c r="D488" s="807"/>
      <c r="E488" s="813"/>
      <c r="F488" s="809"/>
    </row>
    <row r="489" spans="1:6" ht="12.75" customHeight="1" x14ac:dyDescent="0.25">
      <c r="A489" s="875"/>
      <c r="B489" s="818" t="s">
        <v>433</v>
      </c>
      <c r="C489" s="873"/>
      <c r="D489" s="873"/>
      <c r="E489" s="813"/>
      <c r="F489" s="809"/>
    </row>
    <row r="490" spans="1:6" ht="7.5" customHeight="1" x14ac:dyDescent="0.25">
      <c r="A490" s="875"/>
      <c r="B490" s="815"/>
      <c r="C490" s="873"/>
      <c r="D490" s="873"/>
      <c r="E490" s="813"/>
      <c r="F490" s="809"/>
    </row>
    <row r="491" spans="1:6" ht="12.75" customHeight="1" x14ac:dyDescent="0.25">
      <c r="A491" s="875" t="s">
        <v>312</v>
      </c>
      <c r="B491" s="815" t="s">
        <v>404</v>
      </c>
      <c r="C491" s="807">
        <f>C461</f>
        <v>27</v>
      </c>
      <c r="D491" s="807" t="s">
        <v>314</v>
      </c>
      <c r="E491" s="813"/>
      <c r="F491" s="809">
        <f>E491*C491</f>
        <v>0</v>
      </c>
    </row>
    <row r="492" spans="1:6" x14ac:dyDescent="0.25">
      <c r="A492" s="875"/>
      <c r="B492" s="815"/>
      <c r="C492" s="873"/>
      <c r="D492" s="873"/>
      <c r="E492" s="813"/>
      <c r="F492" s="809"/>
    </row>
    <row r="493" spans="1:6" ht="13.8" thickBot="1" x14ac:dyDescent="0.3">
      <c r="A493" s="870"/>
      <c r="B493" s="828"/>
      <c r="C493" s="829" t="s">
        <v>188</v>
      </c>
      <c r="D493" s="830"/>
      <c r="E493" s="831"/>
      <c r="F493" s="832">
        <f>SUM(F446:F491)</f>
        <v>0</v>
      </c>
    </row>
    <row r="494" spans="1:6" x14ac:dyDescent="0.25">
      <c r="A494" s="875"/>
      <c r="B494" s="834"/>
      <c r="C494" s="810"/>
      <c r="F494" s="838"/>
    </row>
    <row r="495" spans="1:6" x14ac:dyDescent="0.25">
      <c r="A495" s="875"/>
      <c r="B495" s="844" t="s">
        <v>347</v>
      </c>
      <c r="F495" s="838"/>
    </row>
    <row r="496" spans="1:6" x14ac:dyDescent="0.25">
      <c r="A496" s="875"/>
      <c r="B496" s="844"/>
      <c r="F496" s="838"/>
    </row>
    <row r="497" spans="1:6" x14ac:dyDescent="0.25">
      <c r="A497" s="875"/>
      <c r="B497" s="844" t="s">
        <v>440</v>
      </c>
      <c r="F497" s="838"/>
    </row>
    <row r="498" spans="1:6" x14ac:dyDescent="0.25">
      <c r="A498" s="875"/>
      <c r="B498" s="834"/>
      <c r="F498" s="838"/>
    </row>
    <row r="499" spans="1:6" x14ac:dyDescent="0.25">
      <c r="A499" s="875"/>
      <c r="B499" s="834"/>
      <c r="E499" s="849" t="s">
        <v>441</v>
      </c>
      <c r="F499" s="809">
        <f>F343</f>
        <v>0</v>
      </c>
    </row>
    <row r="500" spans="1:6" x14ac:dyDescent="0.25">
      <c r="A500" s="875"/>
      <c r="B500" s="834"/>
      <c r="F500" s="838"/>
    </row>
    <row r="501" spans="1:6" x14ac:dyDescent="0.25">
      <c r="A501" s="875"/>
      <c r="B501" s="834"/>
      <c r="E501" s="849" t="s">
        <v>442</v>
      </c>
      <c r="F501" s="809">
        <f>F395</f>
        <v>0</v>
      </c>
    </row>
    <row r="502" spans="1:6" x14ac:dyDescent="0.25">
      <c r="A502" s="875"/>
      <c r="B502" s="834"/>
      <c r="F502" s="809"/>
    </row>
    <row r="503" spans="1:6" x14ac:dyDescent="0.25">
      <c r="A503" s="875"/>
      <c r="B503" s="834"/>
      <c r="E503" s="849" t="s">
        <v>443</v>
      </c>
      <c r="F503" s="809">
        <f>F443</f>
        <v>0</v>
      </c>
    </row>
    <row r="504" spans="1:6" x14ac:dyDescent="0.25">
      <c r="A504" s="875"/>
      <c r="B504" s="834"/>
      <c r="F504" s="809"/>
    </row>
    <row r="505" spans="1:6" x14ac:dyDescent="0.25">
      <c r="A505" s="875"/>
      <c r="B505" s="834"/>
      <c r="E505" s="849" t="s">
        <v>444</v>
      </c>
      <c r="F505" s="809">
        <f>F493</f>
        <v>0</v>
      </c>
    </row>
    <row r="506" spans="1:6" x14ac:dyDescent="0.25">
      <c r="A506" s="875"/>
      <c r="B506" s="834"/>
      <c r="F506" s="809"/>
    </row>
    <row r="507" spans="1:6" x14ac:dyDescent="0.25">
      <c r="A507" s="875"/>
      <c r="B507" s="834"/>
      <c r="F507" s="809"/>
    </row>
    <row r="508" spans="1:6" x14ac:dyDescent="0.25">
      <c r="A508" s="875"/>
      <c r="B508" s="834"/>
      <c r="F508" s="809"/>
    </row>
    <row r="509" spans="1:6" x14ac:dyDescent="0.25">
      <c r="A509" s="875"/>
      <c r="B509" s="834"/>
      <c r="F509" s="838"/>
    </row>
    <row r="510" spans="1:6" ht="13.8" thickBot="1" x14ac:dyDescent="0.3">
      <c r="A510" s="870"/>
      <c r="B510" s="828"/>
      <c r="C510" s="829" t="str">
        <f>C307</f>
        <v>To Extension of RCC collection :</v>
      </c>
      <c r="D510" s="830"/>
      <c r="E510" s="831"/>
      <c r="F510" s="832">
        <f>SUM(F498:F509)</f>
        <v>0</v>
      </c>
    </row>
    <row r="511" spans="1:6" ht="9" customHeight="1" x14ac:dyDescent="0.25">
      <c r="A511" s="833"/>
      <c r="B511" s="853"/>
      <c r="C511" s="882"/>
      <c r="D511" s="836"/>
      <c r="E511" s="854"/>
      <c r="F511" s="856"/>
    </row>
    <row r="512" spans="1:6" x14ac:dyDescent="0.25">
      <c r="A512" s="805"/>
      <c r="B512" s="817" t="s">
        <v>445</v>
      </c>
      <c r="C512" s="807"/>
      <c r="D512" s="807"/>
      <c r="E512" s="808"/>
      <c r="F512" s="809"/>
    </row>
    <row r="513" spans="1:6" ht="8.25" customHeight="1" x14ac:dyDescent="0.25">
      <c r="A513" s="805"/>
      <c r="B513" s="815"/>
      <c r="C513" s="807"/>
      <c r="D513" s="807"/>
      <c r="E513" s="813"/>
      <c r="F513" s="809"/>
    </row>
    <row r="514" spans="1:6" x14ac:dyDescent="0.25">
      <c r="A514" s="805"/>
      <c r="B514" s="817" t="s">
        <v>286</v>
      </c>
      <c r="C514" s="807"/>
      <c r="D514" s="807"/>
      <c r="E514" s="813"/>
      <c r="F514" s="809"/>
    </row>
    <row r="515" spans="1:6" ht="8.25" customHeight="1" x14ac:dyDescent="0.25">
      <c r="A515" s="805"/>
      <c r="B515" s="815"/>
      <c r="C515" s="807"/>
      <c r="D515" s="807"/>
      <c r="E515" s="813"/>
      <c r="F515" s="809"/>
    </row>
    <row r="516" spans="1:6" x14ac:dyDescent="0.25">
      <c r="A516" s="805"/>
      <c r="B516" s="817" t="s">
        <v>357</v>
      </c>
      <c r="C516" s="807"/>
      <c r="D516" s="807" t="s">
        <v>255</v>
      </c>
      <c r="E516" s="813"/>
      <c r="F516" s="809"/>
    </row>
    <row r="517" spans="1:6" ht="9" customHeight="1" x14ac:dyDescent="0.25">
      <c r="A517" s="805"/>
      <c r="B517" s="818"/>
      <c r="C517" s="807"/>
      <c r="D517" s="807"/>
      <c r="E517" s="813"/>
      <c r="F517" s="809"/>
    </row>
    <row r="518" spans="1:6" x14ac:dyDescent="0.25">
      <c r="A518" s="805"/>
      <c r="B518" s="817" t="s">
        <v>256</v>
      </c>
      <c r="C518" s="807"/>
      <c r="D518" s="807" t="s">
        <v>255</v>
      </c>
      <c r="E518" s="813"/>
      <c r="F518" s="809"/>
    </row>
    <row r="519" spans="1:6" ht="9.75" customHeight="1" x14ac:dyDescent="0.25">
      <c r="A519" s="805"/>
      <c r="B519" s="815"/>
      <c r="C519" s="807"/>
      <c r="D519" s="807"/>
      <c r="E519" s="813"/>
      <c r="F519" s="809"/>
    </row>
    <row r="520" spans="1:6" x14ac:dyDescent="0.25">
      <c r="A520" s="805"/>
      <c r="B520" s="815" t="s">
        <v>358</v>
      </c>
      <c r="C520" s="807"/>
      <c r="D520" s="807" t="s">
        <v>255</v>
      </c>
      <c r="E520" s="813"/>
      <c r="F520" s="809"/>
    </row>
    <row r="521" spans="1:6" ht="9.75" customHeight="1" x14ac:dyDescent="0.25">
      <c r="A521" s="805"/>
      <c r="B521" s="815"/>
      <c r="C521" s="807"/>
      <c r="D521" s="807"/>
      <c r="E521" s="813"/>
      <c r="F521" s="809"/>
    </row>
    <row r="522" spans="1:6" ht="12.75" customHeight="1" x14ac:dyDescent="0.25">
      <c r="A522" s="805"/>
      <c r="B522" s="817" t="s">
        <v>286</v>
      </c>
      <c r="C522" s="807"/>
      <c r="D522" s="807"/>
      <c r="E522" s="813"/>
      <c r="F522" s="809"/>
    </row>
    <row r="523" spans="1:6" ht="7.5" customHeight="1" x14ac:dyDescent="0.25">
      <c r="A523" s="805"/>
      <c r="B523" s="815"/>
      <c r="C523" s="807"/>
      <c r="D523" s="807"/>
      <c r="E523" s="813"/>
      <c r="F523" s="809"/>
    </row>
    <row r="524" spans="1:6" ht="39" customHeight="1" x14ac:dyDescent="0.25">
      <c r="A524" s="805"/>
      <c r="B524" s="817" t="s">
        <v>827</v>
      </c>
      <c r="C524" s="807"/>
      <c r="D524" s="807" t="s">
        <v>255</v>
      </c>
      <c r="E524" s="813"/>
      <c r="F524" s="809"/>
    </row>
    <row r="525" spans="1:6" ht="5.25" customHeight="1" x14ac:dyDescent="0.25">
      <c r="A525" s="805"/>
      <c r="B525" s="817"/>
      <c r="C525" s="807"/>
      <c r="D525" s="807"/>
      <c r="E525" s="813"/>
      <c r="F525" s="809"/>
    </row>
    <row r="526" spans="1:6" ht="12.75" customHeight="1" x14ac:dyDescent="0.25">
      <c r="A526" s="805"/>
      <c r="B526" s="818" t="s">
        <v>446</v>
      </c>
      <c r="C526" s="807"/>
      <c r="D526" s="807"/>
      <c r="E526" s="813"/>
      <c r="F526" s="809"/>
    </row>
    <row r="527" spans="1:6" ht="5.25" customHeight="1" x14ac:dyDescent="0.25">
      <c r="A527" s="805"/>
      <c r="B527" s="815"/>
      <c r="C527" s="807"/>
      <c r="D527" s="807"/>
      <c r="E527" s="813"/>
      <c r="F527" s="809"/>
    </row>
    <row r="528" spans="1:6" ht="12.75" customHeight="1" x14ac:dyDescent="0.25">
      <c r="A528" s="805" t="s">
        <v>262</v>
      </c>
      <c r="B528" s="815" t="s">
        <v>447</v>
      </c>
      <c r="C528" s="807">
        <f>38+4+5</f>
        <v>47</v>
      </c>
      <c r="D528" s="807" t="s">
        <v>268</v>
      </c>
      <c r="E528" s="813">
        <f>E327</f>
        <v>0</v>
      </c>
      <c r="F528" s="809">
        <f>E528*C528</f>
        <v>0</v>
      </c>
    </row>
    <row r="529" spans="1:6" ht="9" customHeight="1" x14ac:dyDescent="0.25">
      <c r="A529" s="805"/>
      <c r="B529" s="815"/>
      <c r="C529" s="807"/>
      <c r="D529" s="807"/>
      <c r="E529" s="813"/>
      <c r="F529" s="809"/>
    </row>
    <row r="530" spans="1:6" ht="12.75" customHeight="1" x14ac:dyDescent="0.25">
      <c r="A530" s="805" t="s">
        <v>266</v>
      </c>
      <c r="B530" s="815" t="s">
        <v>448</v>
      </c>
      <c r="C530" s="807">
        <v>29</v>
      </c>
      <c r="D530" s="807" t="s">
        <v>268</v>
      </c>
      <c r="E530" s="813">
        <f>E528</f>
        <v>0</v>
      </c>
      <c r="F530" s="809">
        <f>E530*C530</f>
        <v>0</v>
      </c>
    </row>
    <row r="531" spans="1:6" ht="10.5" customHeight="1" x14ac:dyDescent="0.25">
      <c r="A531" s="805"/>
      <c r="B531" s="815"/>
      <c r="C531" s="807"/>
      <c r="D531" s="807"/>
      <c r="E531" s="813"/>
      <c r="F531" s="809"/>
    </row>
    <row r="532" spans="1:6" ht="12.75" customHeight="1" x14ac:dyDescent="0.25">
      <c r="A532" s="805" t="s">
        <v>270</v>
      </c>
      <c r="B532" s="815" t="s">
        <v>449</v>
      </c>
      <c r="C532" s="807">
        <v>4</v>
      </c>
      <c r="D532" s="807" t="s">
        <v>268</v>
      </c>
      <c r="E532" s="813">
        <f>E530</f>
        <v>0</v>
      </c>
      <c r="F532" s="809">
        <f>E532*C532</f>
        <v>0</v>
      </c>
    </row>
    <row r="533" spans="1:6" ht="9.75" customHeight="1" x14ac:dyDescent="0.25">
      <c r="A533" s="805"/>
      <c r="B533" s="815"/>
      <c r="C533" s="807"/>
      <c r="D533" s="807"/>
      <c r="E533" s="813"/>
      <c r="F533" s="809"/>
    </row>
    <row r="534" spans="1:6" ht="12.75" customHeight="1" x14ac:dyDescent="0.25">
      <c r="A534" s="805"/>
      <c r="B534" s="816" t="s">
        <v>301</v>
      </c>
      <c r="C534" s="807"/>
      <c r="D534" s="807" t="s">
        <v>255</v>
      </c>
      <c r="E534" s="813"/>
      <c r="F534" s="809"/>
    </row>
    <row r="535" spans="1:6" ht="8.25" customHeight="1" x14ac:dyDescent="0.25">
      <c r="A535" s="805"/>
      <c r="B535" s="815"/>
      <c r="C535" s="807"/>
      <c r="D535" s="807"/>
      <c r="E535" s="813"/>
      <c r="F535" s="809"/>
    </row>
    <row r="536" spans="1:6" ht="12.75" customHeight="1" x14ac:dyDescent="0.25">
      <c r="A536" s="805"/>
      <c r="B536" s="817" t="s">
        <v>302</v>
      </c>
      <c r="C536" s="807"/>
      <c r="D536" s="807" t="s">
        <v>255</v>
      </c>
      <c r="E536" s="813"/>
      <c r="F536" s="809"/>
    </row>
    <row r="537" spans="1:6" ht="12.75" customHeight="1" x14ac:dyDescent="0.25">
      <c r="A537" s="805"/>
      <c r="B537" s="817"/>
      <c r="C537" s="807"/>
      <c r="D537" s="807"/>
      <c r="E537" s="813"/>
      <c r="F537" s="809"/>
    </row>
    <row r="538" spans="1:6" ht="12.75" customHeight="1" x14ac:dyDescent="0.25">
      <c r="A538" s="805" t="s">
        <v>272</v>
      </c>
      <c r="B538" s="815" t="s">
        <v>450</v>
      </c>
      <c r="C538" s="807">
        <f>423+85</f>
        <v>508</v>
      </c>
      <c r="D538" s="807" t="s">
        <v>264</v>
      </c>
      <c r="E538" s="840">
        <f>E351</f>
        <v>0</v>
      </c>
      <c r="F538" s="809">
        <f>E538*C538</f>
        <v>0</v>
      </c>
    </row>
    <row r="539" spans="1:6" ht="10.5" customHeight="1" x14ac:dyDescent="0.25">
      <c r="A539" s="805"/>
      <c r="B539" s="815"/>
      <c r="C539" s="807"/>
      <c r="D539" s="807"/>
      <c r="E539" s="840"/>
      <c r="F539" s="809"/>
    </row>
    <row r="540" spans="1:6" ht="12.75" customHeight="1" x14ac:dyDescent="0.25">
      <c r="A540" s="805" t="s">
        <v>276</v>
      </c>
      <c r="B540" s="815" t="s">
        <v>451</v>
      </c>
      <c r="C540" s="807">
        <v>194</v>
      </c>
      <c r="D540" s="807" t="s">
        <v>264</v>
      </c>
      <c r="E540" s="840">
        <f>E538</f>
        <v>0</v>
      </c>
      <c r="F540" s="809">
        <f>E540*C540</f>
        <v>0</v>
      </c>
    </row>
    <row r="541" spans="1:6" ht="12.75" customHeight="1" x14ac:dyDescent="0.25">
      <c r="A541" s="805"/>
      <c r="B541" s="815"/>
      <c r="C541" s="807"/>
      <c r="D541" s="807"/>
      <c r="E541" s="840"/>
      <c r="F541" s="809"/>
    </row>
    <row r="542" spans="1:6" x14ac:dyDescent="0.25">
      <c r="A542" s="805" t="s">
        <v>398</v>
      </c>
      <c r="B542" s="818" t="s">
        <v>452</v>
      </c>
      <c r="C542" s="807"/>
      <c r="D542" s="807" t="s">
        <v>255</v>
      </c>
      <c r="E542" s="840"/>
      <c r="F542" s="809"/>
    </row>
    <row r="543" spans="1:6" ht="12.75" customHeight="1" x14ac:dyDescent="0.25">
      <c r="A543" s="805"/>
      <c r="B543" s="815"/>
      <c r="C543" s="807"/>
      <c r="D543" s="807"/>
      <c r="E543" s="840"/>
      <c r="F543" s="809"/>
    </row>
    <row r="544" spans="1:6" x14ac:dyDescent="0.25">
      <c r="A544" s="805" t="s">
        <v>304</v>
      </c>
      <c r="B544" s="815" t="s">
        <v>453</v>
      </c>
      <c r="C544" s="807">
        <v>244</v>
      </c>
      <c r="D544" s="807" t="s">
        <v>314</v>
      </c>
      <c r="E544" s="840"/>
      <c r="F544" s="809">
        <f>E544*C544</f>
        <v>0</v>
      </c>
    </row>
    <row r="545" spans="1:6" ht="10.5" customHeight="1" x14ac:dyDescent="0.25">
      <c r="A545" s="805"/>
      <c r="B545" s="815"/>
      <c r="C545" s="807"/>
      <c r="D545" s="807"/>
      <c r="E545" s="840"/>
      <c r="F545" s="809"/>
    </row>
    <row r="546" spans="1:6" ht="12.75" customHeight="1" x14ac:dyDescent="0.25">
      <c r="A546" s="805" t="s">
        <v>307</v>
      </c>
      <c r="B546" s="815" t="s">
        <v>454</v>
      </c>
      <c r="C546" s="807">
        <v>488</v>
      </c>
      <c r="D546" s="807" t="s">
        <v>402</v>
      </c>
      <c r="E546" s="840"/>
      <c r="F546" s="809">
        <f>E546*C546</f>
        <v>0</v>
      </c>
    </row>
    <row r="547" spans="1:6" ht="12.75" customHeight="1" x14ac:dyDescent="0.25">
      <c r="A547" s="805"/>
      <c r="B547" s="815"/>
      <c r="C547" s="807"/>
      <c r="D547" s="807"/>
      <c r="E547" s="840"/>
      <c r="F547" s="809"/>
    </row>
    <row r="548" spans="1:6" ht="12" customHeight="1" x14ac:dyDescent="0.25">
      <c r="A548" s="805"/>
      <c r="B548" s="816" t="s">
        <v>316</v>
      </c>
      <c r="C548" s="807"/>
      <c r="D548" s="807" t="s">
        <v>255</v>
      </c>
      <c r="E548" s="813"/>
      <c r="F548" s="809"/>
    </row>
    <row r="549" spans="1:6" ht="9.75" customHeight="1" x14ac:dyDescent="0.25">
      <c r="A549" s="805"/>
      <c r="B549" s="816"/>
      <c r="C549" s="807"/>
      <c r="D549" s="807"/>
      <c r="E549" s="813"/>
      <c r="F549" s="809"/>
    </row>
    <row r="550" spans="1:6" ht="24" customHeight="1" x14ac:dyDescent="0.25">
      <c r="A550" s="805"/>
      <c r="B550" s="817" t="s">
        <v>455</v>
      </c>
      <c r="C550" s="807"/>
      <c r="D550" s="807" t="s">
        <v>255</v>
      </c>
      <c r="E550" s="813"/>
      <c r="F550" s="809"/>
    </row>
    <row r="551" spans="1:6" ht="12" customHeight="1" x14ac:dyDescent="0.25">
      <c r="A551" s="805"/>
      <c r="B551" s="815"/>
      <c r="C551" s="807"/>
      <c r="D551" s="807"/>
      <c r="E551" s="813"/>
      <c r="F551" s="809"/>
    </row>
    <row r="552" spans="1:6" ht="12.75" customHeight="1" x14ac:dyDescent="0.25">
      <c r="A552" s="805"/>
      <c r="B552" s="816" t="s">
        <v>456</v>
      </c>
      <c r="C552" s="807"/>
      <c r="D552" s="807"/>
      <c r="E552" s="813"/>
      <c r="F552" s="809"/>
    </row>
    <row r="553" spans="1:6" ht="9" customHeight="1" x14ac:dyDescent="0.25">
      <c r="A553" s="805"/>
      <c r="B553" s="815"/>
      <c r="C553" s="883"/>
      <c r="D553" s="807"/>
      <c r="E553" s="813"/>
      <c r="F553" s="809"/>
    </row>
    <row r="554" spans="1:6" ht="12.75" customHeight="1" x14ac:dyDescent="0.25">
      <c r="A554" s="805" t="s">
        <v>310</v>
      </c>
      <c r="B554" s="815" t="s">
        <v>320</v>
      </c>
      <c r="C554" s="883">
        <f>3.97+0.8</f>
        <v>4.7700000000000005</v>
      </c>
      <c r="D554" s="807" t="s">
        <v>321</v>
      </c>
      <c r="E554" s="813">
        <f>E385</f>
        <v>0</v>
      </c>
      <c r="F554" s="809">
        <f>E554*C554</f>
        <v>0</v>
      </c>
    </row>
    <row r="555" spans="1:6" ht="11.25" customHeight="1" x14ac:dyDescent="0.25">
      <c r="A555" s="805"/>
      <c r="B555" s="815"/>
      <c r="C555" s="883"/>
      <c r="D555" s="807"/>
      <c r="E555" s="813"/>
      <c r="F555" s="809"/>
    </row>
    <row r="556" spans="1:6" ht="12.75" customHeight="1" x14ac:dyDescent="0.25">
      <c r="A556" s="805"/>
      <c r="B556" s="816" t="s">
        <v>457</v>
      </c>
      <c r="C556" s="807"/>
      <c r="D556" s="807"/>
      <c r="E556" s="813"/>
      <c r="F556" s="809"/>
    </row>
    <row r="557" spans="1:6" ht="9.75" customHeight="1" x14ac:dyDescent="0.25">
      <c r="A557" s="805"/>
      <c r="B557" s="815"/>
      <c r="C557" s="807"/>
      <c r="D557" s="807"/>
      <c r="E557" s="813"/>
      <c r="F557" s="809"/>
    </row>
    <row r="558" spans="1:6" ht="12.75" customHeight="1" x14ac:dyDescent="0.25">
      <c r="A558" s="805" t="s">
        <v>312</v>
      </c>
      <c r="B558" s="815" t="s">
        <v>373</v>
      </c>
      <c r="C558" s="883">
        <v>2.58</v>
      </c>
      <c r="D558" s="807" t="s">
        <v>321</v>
      </c>
      <c r="E558" s="813">
        <f>E554</f>
        <v>0</v>
      </c>
      <c r="F558" s="809">
        <f>E558*C558</f>
        <v>0</v>
      </c>
    </row>
    <row r="559" spans="1:6" ht="4.5" customHeight="1" x14ac:dyDescent="0.25">
      <c r="A559" s="805"/>
      <c r="B559" s="834"/>
      <c r="C559" s="883"/>
      <c r="D559" s="807"/>
      <c r="E559" s="812"/>
      <c r="F559" s="809"/>
    </row>
    <row r="560" spans="1:6" x14ac:dyDescent="0.25">
      <c r="A560" s="805"/>
      <c r="B560" s="815"/>
      <c r="C560" s="807"/>
      <c r="D560" s="807"/>
      <c r="E560" s="808"/>
      <c r="F560" s="809"/>
    </row>
    <row r="561" spans="1:6" ht="13.8" thickBot="1" x14ac:dyDescent="0.3">
      <c r="A561" s="827"/>
      <c r="B561" s="828"/>
      <c r="C561" s="829" t="s">
        <v>188</v>
      </c>
      <c r="D561" s="830"/>
      <c r="E561" s="831"/>
      <c r="F561" s="832">
        <f>SUM(F523:F560)</f>
        <v>0</v>
      </c>
    </row>
    <row r="562" spans="1:6" x14ac:dyDescent="0.25">
      <c r="A562" s="805"/>
      <c r="B562" s="815"/>
      <c r="C562" s="807"/>
      <c r="D562" s="807"/>
      <c r="E562" s="808"/>
      <c r="F562" s="809"/>
    </row>
    <row r="563" spans="1:6" x14ac:dyDescent="0.25">
      <c r="A563" s="805"/>
      <c r="B563" s="859" t="s">
        <v>326</v>
      </c>
      <c r="C563" s="841"/>
      <c r="D563" s="807" t="s">
        <v>255</v>
      </c>
      <c r="E563" s="812"/>
      <c r="F563" s="809"/>
    </row>
    <row r="564" spans="1:6" ht="6" customHeight="1" x14ac:dyDescent="0.25">
      <c r="A564" s="805"/>
      <c r="B564" s="834"/>
      <c r="C564" s="841"/>
      <c r="D564" s="807"/>
      <c r="E564" s="812"/>
      <c r="F564" s="809"/>
    </row>
    <row r="565" spans="1:6" x14ac:dyDescent="0.25">
      <c r="A565" s="805"/>
      <c r="B565" s="834" t="s">
        <v>374</v>
      </c>
      <c r="C565" s="841"/>
      <c r="D565" s="807"/>
      <c r="E565" s="812"/>
      <c r="F565" s="809"/>
    </row>
    <row r="566" spans="1:6" ht="6.75" customHeight="1" x14ac:dyDescent="0.25">
      <c r="A566" s="805"/>
      <c r="B566" s="834"/>
      <c r="C566" s="841"/>
      <c r="D566" s="807"/>
      <c r="E566" s="812"/>
      <c r="F566" s="809"/>
    </row>
    <row r="567" spans="1:6" x14ac:dyDescent="0.25">
      <c r="A567" s="805" t="s">
        <v>262</v>
      </c>
      <c r="B567" s="834" t="s">
        <v>407</v>
      </c>
      <c r="C567" s="841">
        <f>1.71+0.35</f>
        <v>2.06</v>
      </c>
      <c r="D567" s="807" t="s">
        <v>321</v>
      </c>
      <c r="E567" s="812">
        <f>E558</f>
        <v>0</v>
      </c>
      <c r="F567" s="809">
        <f>E567*C567</f>
        <v>0</v>
      </c>
    </row>
    <row r="568" spans="1:6" x14ac:dyDescent="0.25">
      <c r="A568" s="805"/>
      <c r="B568" s="834"/>
      <c r="C568" s="841"/>
      <c r="D568" s="807"/>
      <c r="E568" s="812"/>
      <c r="F568" s="809"/>
    </row>
    <row r="569" spans="1:6" ht="12.75" customHeight="1" x14ac:dyDescent="0.25">
      <c r="A569" s="805"/>
      <c r="B569" s="817" t="s">
        <v>458</v>
      </c>
      <c r="C569" s="823"/>
      <c r="D569" s="823"/>
      <c r="E569" s="872"/>
      <c r="F569" s="884"/>
    </row>
    <row r="570" spans="1:6" ht="12.75" customHeight="1" x14ac:dyDescent="0.25">
      <c r="A570" s="805"/>
      <c r="B570" s="817"/>
      <c r="C570" s="823"/>
      <c r="D570" s="823"/>
      <c r="E570" s="872"/>
      <c r="F570" s="884"/>
    </row>
    <row r="571" spans="1:6" ht="12.75" customHeight="1" x14ac:dyDescent="0.25">
      <c r="A571" s="805"/>
      <c r="B571" s="885" t="s">
        <v>459</v>
      </c>
      <c r="C571" s="823"/>
      <c r="D571" s="823" t="s">
        <v>255</v>
      </c>
      <c r="E571" s="872"/>
      <c r="F571" s="884"/>
    </row>
    <row r="572" spans="1:6" ht="12.75" customHeight="1" x14ac:dyDescent="0.25">
      <c r="A572" s="805"/>
      <c r="B572" s="815"/>
      <c r="C572" s="823"/>
      <c r="D572" s="823"/>
      <c r="E572" s="872"/>
      <c r="F572" s="884"/>
    </row>
    <row r="573" spans="1:6" ht="52.8" x14ac:dyDescent="0.25">
      <c r="A573" s="805"/>
      <c r="B573" s="886" t="s">
        <v>460</v>
      </c>
      <c r="C573" s="807"/>
      <c r="D573" s="807"/>
      <c r="E573" s="840"/>
      <c r="F573" s="887"/>
    </row>
    <row r="574" spans="1:6" ht="10.5" customHeight="1" x14ac:dyDescent="0.25">
      <c r="A574" s="805"/>
      <c r="B574" s="888"/>
      <c r="C574" s="807"/>
      <c r="D574" s="807"/>
      <c r="E574" s="840"/>
      <c r="F574" s="887"/>
    </row>
    <row r="575" spans="1:6" ht="12.75" customHeight="1" x14ac:dyDescent="0.25">
      <c r="A575" s="805"/>
      <c r="B575" s="847" t="s">
        <v>461</v>
      </c>
      <c r="C575" s="807"/>
      <c r="D575" s="807"/>
      <c r="E575" s="840"/>
      <c r="F575" s="887"/>
    </row>
    <row r="576" spans="1:6" ht="12.75" customHeight="1" x14ac:dyDescent="0.25">
      <c r="A576" s="805"/>
      <c r="B576" s="847"/>
      <c r="C576" s="807"/>
      <c r="D576" s="807"/>
      <c r="E576" s="840"/>
      <c r="F576" s="887"/>
    </row>
    <row r="577" spans="1:6" ht="12.75" customHeight="1" x14ac:dyDescent="0.25">
      <c r="A577" s="805" t="s">
        <v>266</v>
      </c>
      <c r="B577" s="847" t="s">
        <v>462</v>
      </c>
      <c r="C577" s="841">
        <v>3.09</v>
      </c>
      <c r="D577" s="807" t="s">
        <v>463</v>
      </c>
      <c r="E577" s="819"/>
      <c r="F577" s="820">
        <f>E577*C577</f>
        <v>0</v>
      </c>
    </row>
    <row r="578" spans="1:6" ht="12.75" customHeight="1" x14ac:dyDescent="0.25">
      <c r="A578" s="805"/>
      <c r="B578" s="847"/>
      <c r="C578" s="841"/>
      <c r="D578" s="807"/>
      <c r="E578" s="819"/>
      <c r="F578" s="820"/>
    </row>
    <row r="579" spans="1:6" ht="12.75" customHeight="1" x14ac:dyDescent="0.25">
      <c r="A579" s="805" t="s">
        <v>270</v>
      </c>
      <c r="B579" s="847" t="s">
        <v>464</v>
      </c>
      <c r="C579" s="841">
        <v>1.06</v>
      </c>
      <c r="D579" s="807" t="s">
        <v>463</v>
      </c>
      <c r="E579" s="819"/>
      <c r="F579" s="820">
        <f>E579*C579</f>
        <v>0</v>
      </c>
    </row>
    <row r="580" spans="1:6" ht="12.75" customHeight="1" x14ac:dyDescent="0.25">
      <c r="A580" s="805"/>
      <c r="B580" s="847"/>
      <c r="C580" s="841"/>
      <c r="D580" s="807"/>
      <c r="E580" s="819"/>
      <c r="F580" s="820"/>
    </row>
    <row r="581" spans="1:6" ht="24" customHeight="1" x14ac:dyDescent="0.25">
      <c r="A581" s="822" t="s">
        <v>272</v>
      </c>
      <c r="B581" s="847" t="s">
        <v>465</v>
      </c>
      <c r="C581" s="889">
        <f>400*4.21/1000</f>
        <v>1.6839999999999999</v>
      </c>
      <c r="D581" s="823" t="s">
        <v>463</v>
      </c>
      <c r="E581" s="824">
        <f>E580</f>
        <v>0</v>
      </c>
      <c r="F581" s="825">
        <f>E581*C581</f>
        <v>0</v>
      </c>
    </row>
    <row r="582" spans="1:6" ht="12.75" customHeight="1" x14ac:dyDescent="0.25">
      <c r="A582" s="805"/>
      <c r="B582" s="847"/>
      <c r="C582" s="841"/>
      <c r="D582" s="807"/>
      <c r="E582" s="819"/>
      <c r="F582" s="820"/>
    </row>
    <row r="583" spans="1:6" ht="12.75" customHeight="1" x14ac:dyDescent="0.25">
      <c r="A583" s="805" t="s">
        <v>276</v>
      </c>
      <c r="B583" s="847" t="s">
        <v>466</v>
      </c>
      <c r="C583" s="841">
        <f>3.67+(400*6.22/1000)</f>
        <v>6.1579999999999995</v>
      </c>
      <c r="D583" s="807" t="s">
        <v>463</v>
      </c>
      <c r="E583" s="819">
        <f>E577</f>
        <v>0</v>
      </c>
      <c r="F583" s="820">
        <f>E583*C583</f>
        <v>0</v>
      </c>
    </row>
    <row r="584" spans="1:6" ht="12.75" customHeight="1" x14ac:dyDescent="0.25">
      <c r="A584" s="805"/>
      <c r="B584" s="847"/>
      <c r="C584" s="807"/>
      <c r="D584" s="807"/>
      <c r="E584" s="840"/>
      <c r="F584" s="887"/>
    </row>
    <row r="585" spans="1:6" ht="12.75" customHeight="1" x14ac:dyDescent="0.25">
      <c r="A585" s="805" t="s">
        <v>304</v>
      </c>
      <c r="B585" s="847" t="s">
        <v>467</v>
      </c>
      <c r="C585" s="807"/>
      <c r="D585" s="807" t="s">
        <v>468</v>
      </c>
      <c r="E585" s="840"/>
      <c r="F585" s="887">
        <f>SUM(F575:F583)*10%</f>
        <v>0</v>
      </c>
    </row>
    <row r="586" spans="1:6" ht="12.75" customHeight="1" x14ac:dyDescent="0.25">
      <c r="A586" s="805"/>
      <c r="B586" s="847"/>
      <c r="C586" s="807"/>
      <c r="D586" s="807"/>
      <c r="E586" s="840"/>
      <c r="F586" s="887"/>
    </row>
    <row r="587" spans="1:6" ht="12.75" customHeight="1" x14ac:dyDescent="0.25">
      <c r="A587" s="805" t="s">
        <v>307</v>
      </c>
      <c r="B587" s="847" t="s">
        <v>469</v>
      </c>
      <c r="C587" s="841">
        <f>SUM(C576:C586)</f>
        <v>11.992000000000001</v>
      </c>
      <c r="D587" s="807" t="s">
        <v>463</v>
      </c>
      <c r="E587" s="819"/>
      <c r="F587" s="820">
        <f>E587*C587</f>
        <v>0</v>
      </c>
    </row>
    <row r="588" spans="1:6" ht="12.75" customHeight="1" x14ac:dyDescent="0.25">
      <c r="A588" s="805"/>
      <c r="B588" s="888"/>
      <c r="C588" s="807"/>
      <c r="D588" s="807"/>
      <c r="E588" s="840"/>
      <c r="F588" s="887"/>
    </row>
    <row r="589" spans="1:6" x14ac:dyDescent="0.25">
      <c r="A589" s="805"/>
      <c r="B589" s="817" t="s">
        <v>470</v>
      </c>
      <c r="C589" s="807"/>
      <c r="D589" s="807"/>
      <c r="E589" s="813"/>
      <c r="F589" s="809"/>
    </row>
    <row r="590" spans="1:6" x14ac:dyDescent="0.25">
      <c r="A590" s="805"/>
      <c r="B590" s="815"/>
      <c r="C590" s="807"/>
      <c r="D590" s="807"/>
      <c r="E590" s="813"/>
      <c r="F590" s="809"/>
    </row>
    <row r="591" spans="1:6" ht="26.4" x14ac:dyDescent="0.25">
      <c r="A591" s="805"/>
      <c r="B591" s="816" t="s">
        <v>471</v>
      </c>
      <c r="C591" s="807"/>
      <c r="D591" s="807" t="s">
        <v>255</v>
      </c>
      <c r="E591" s="813"/>
      <c r="F591" s="809"/>
    </row>
    <row r="592" spans="1:6" x14ac:dyDescent="0.25">
      <c r="A592" s="805"/>
      <c r="B592" s="816"/>
      <c r="C592" s="807"/>
      <c r="D592" s="807"/>
      <c r="E592" s="813"/>
      <c r="F592" s="809"/>
    </row>
    <row r="593" spans="1:6" ht="54.75" customHeight="1" x14ac:dyDescent="0.25">
      <c r="A593" s="805"/>
      <c r="B593" s="885" t="s">
        <v>472</v>
      </c>
      <c r="C593" s="807"/>
      <c r="D593" s="807" t="s">
        <v>255</v>
      </c>
      <c r="E593" s="813"/>
      <c r="F593" s="809"/>
    </row>
    <row r="594" spans="1:6" ht="12.75" customHeight="1" x14ac:dyDescent="0.25">
      <c r="A594" s="805"/>
      <c r="B594" s="890"/>
      <c r="C594" s="807"/>
      <c r="D594" s="807"/>
      <c r="E594" s="813"/>
      <c r="F594" s="809"/>
    </row>
    <row r="595" spans="1:6" x14ac:dyDescent="0.25">
      <c r="A595" s="805" t="s">
        <v>310</v>
      </c>
      <c r="B595" s="815" t="s">
        <v>473</v>
      </c>
      <c r="C595" s="807">
        <v>457</v>
      </c>
      <c r="D595" s="807" t="s">
        <v>264</v>
      </c>
      <c r="E595" s="813"/>
      <c r="F595" s="809">
        <f>E595*C595</f>
        <v>0</v>
      </c>
    </row>
    <row r="596" spans="1:6" x14ac:dyDescent="0.25">
      <c r="A596" s="805"/>
      <c r="B596" s="815"/>
      <c r="C596" s="807"/>
      <c r="D596" s="807"/>
      <c r="E596" s="813"/>
      <c r="F596" s="809"/>
    </row>
    <row r="597" spans="1:6" x14ac:dyDescent="0.25">
      <c r="A597" s="805"/>
      <c r="B597" s="818" t="s">
        <v>474</v>
      </c>
      <c r="C597" s="807"/>
      <c r="D597" s="807" t="s">
        <v>255</v>
      </c>
      <c r="E597" s="808"/>
      <c r="F597" s="809"/>
    </row>
    <row r="598" spans="1:6" ht="12.75" customHeight="1" x14ac:dyDescent="0.25">
      <c r="A598" s="805"/>
      <c r="B598" s="815"/>
      <c r="C598" s="807"/>
      <c r="D598" s="807"/>
      <c r="E598" s="813"/>
      <c r="F598" s="809"/>
    </row>
    <row r="599" spans="1:6" x14ac:dyDescent="0.25">
      <c r="A599" s="805" t="s">
        <v>312</v>
      </c>
      <c r="B599" s="815" t="s">
        <v>475</v>
      </c>
      <c r="C599" s="807">
        <v>148</v>
      </c>
      <c r="D599" s="807" t="s">
        <v>314</v>
      </c>
      <c r="E599" s="813">
        <f>E595*0.6</f>
        <v>0</v>
      </c>
      <c r="F599" s="809">
        <f>E599*C599</f>
        <v>0</v>
      </c>
    </row>
    <row r="600" spans="1:6" x14ac:dyDescent="0.25">
      <c r="A600" s="805"/>
      <c r="B600" s="815"/>
      <c r="C600" s="807"/>
      <c r="D600" s="807"/>
      <c r="E600" s="813"/>
      <c r="F600" s="809"/>
    </row>
    <row r="601" spans="1:6" ht="13.8" thickBot="1" x14ac:dyDescent="0.3">
      <c r="A601" s="827"/>
      <c r="B601" s="828"/>
      <c r="C601" s="829" t="s">
        <v>188</v>
      </c>
      <c r="D601" s="830"/>
      <c r="E601" s="831"/>
      <c r="F601" s="832">
        <f>SUM(F563:F600)</f>
        <v>0</v>
      </c>
    </row>
    <row r="602" spans="1:6" x14ac:dyDescent="0.25">
      <c r="A602" s="805"/>
      <c r="B602" s="891"/>
      <c r="C602" s="892"/>
      <c r="D602" s="807"/>
      <c r="E602" s="893"/>
      <c r="F602" s="809"/>
    </row>
    <row r="603" spans="1:6" ht="92.4" x14ac:dyDescent="0.25">
      <c r="A603" s="805"/>
      <c r="B603" s="880" t="s">
        <v>476</v>
      </c>
      <c r="C603" s="807"/>
      <c r="D603" s="807" t="s">
        <v>255</v>
      </c>
      <c r="E603" s="808"/>
      <c r="F603" s="809"/>
    </row>
    <row r="604" spans="1:6" ht="12.75" customHeight="1" x14ac:dyDescent="0.25">
      <c r="A604" s="805"/>
      <c r="B604" s="890"/>
      <c r="C604" s="807"/>
      <c r="D604" s="807"/>
      <c r="E604" s="813"/>
      <c r="F604" s="809"/>
    </row>
    <row r="605" spans="1:6" s="896" customFormat="1" ht="26.4" x14ac:dyDescent="0.25">
      <c r="A605" s="822" t="s">
        <v>262</v>
      </c>
      <c r="B605" s="894" t="s">
        <v>477</v>
      </c>
      <c r="C605" s="895">
        <v>280</v>
      </c>
      <c r="D605" s="823" t="s">
        <v>264</v>
      </c>
      <c r="E605" s="824"/>
      <c r="F605" s="825">
        <f>E605*C605</f>
        <v>0</v>
      </c>
    </row>
    <row r="606" spans="1:6" x14ac:dyDescent="0.25">
      <c r="A606" s="805"/>
      <c r="B606" s="815"/>
      <c r="C606" s="807"/>
      <c r="D606" s="807"/>
      <c r="E606" s="813"/>
      <c r="F606" s="809"/>
    </row>
    <row r="607" spans="1:6" x14ac:dyDescent="0.25">
      <c r="A607" s="805"/>
      <c r="B607" s="818" t="s">
        <v>478</v>
      </c>
      <c r="C607" s="807"/>
      <c r="D607" s="807" t="s">
        <v>255</v>
      </c>
      <c r="E607" s="813"/>
      <c r="F607" s="809"/>
    </row>
    <row r="608" spans="1:6" ht="12.75" customHeight="1" x14ac:dyDescent="0.25">
      <c r="A608" s="805"/>
      <c r="B608" s="815"/>
      <c r="C608" s="807"/>
      <c r="D608" s="807"/>
      <c r="E608" s="813"/>
      <c r="F608" s="809"/>
    </row>
    <row r="609" spans="1:10" x14ac:dyDescent="0.25">
      <c r="A609" s="805" t="s">
        <v>266</v>
      </c>
      <c r="B609" s="815" t="s">
        <v>479</v>
      </c>
      <c r="C609" s="807">
        <v>50</v>
      </c>
      <c r="D609" s="807" t="s">
        <v>264</v>
      </c>
      <c r="E609" s="813"/>
      <c r="F609" s="809">
        <f>E609*C609</f>
        <v>0</v>
      </c>
    </row>
    <row r="610" spans="1:10" x14ac:dyDescent="0.25">
      <c r="A610" s="805"/>
      <c r="B610" s="815"/>
      <c r="C610" s="807"/>
      <c r="D610" s="807"/>
      <c r="E610" s="813"/>
      <c r="F610" s="809"/>
    </row>
    <row r="611" spans="1:10" x14ac:dyDescent="0.25">
      <c r="A611" s="805"/>
      <c r="B611" s="817" t="s">
        <v>480</v>
      </c>
      <c r="C611" s="807"/>
      <c r="D611" s="897"/>
      <c r="E611" s="898"/>
      <c r="F611" s="899"/>
      <c r="G611" s="900"/>
      <c r="H611" s="900"/>
      <c r="I611" s="900"/>
      <c r="J611" s="896"/>
    </row>
    <row r="612" spans="1:10" ht="12.75" customHeight="1" x14ac:dyDescent="0.25">
      <c r="A612" s="805"/>
      <c r="B612" s="817"/>
      <c r="C612" s="807"/>
      <c r="D612" s="897"/>
      <c r="E612" s="898"/>
      <c r="F612" s="899"/>
      <c r="G612" s="900"/>
      <c r="H612" s="900"/>
      <c r="I612" s="900"/>
      <c r="J612" s="896"/>
    </row>
    <row r="613" spans="1:10" ht="26.4" x14ac:dyDescent="0.25">
      <c r="A613" s="805"/>
      <c r="B613" s="816" t="s">
        <v>481</v>
      </c>
      <c r="C613" s="807"/>
      <c r="D613" s="897" t="s">
        <v>255</v>
      </c>
      <c r="E613" s="898"/>
      <c r="F613" s="899"/>
      <c r="G613" s="900"/>
      <c r="H613" s="900"/>
      <c r="I613" s="900"/>
      <c r="J613" s="896"/>
    </row>
    <row r="614" spans="1:10" ht="12.75" customHeight="1" x14ac:dyDescent="0.25">
      <c r="A614" s="805"/>
      <c r="B614" s="815"/>
      <c r="C614" s="807"/>
      <c r="D614" s="897"/>
      <c r="E614" s="898"/>
      <c r="F614" s="899"/>
      <c r="G614" s="900"/>
      <c r="H614" s="900"/>
      <c r="I614" s="900"/>
      <c r="J614" s="896"/>
    </row>
    <row r="615" spans="1:10" ht="36.75" customHeight="1" x14ac:dyDescent="0.25">
      <c r="A615" s="805"/>
      <c r="B615" s="817" t="s">
        <v>482</v>
      </c>
      <c r="C615" s="807"/>
      <c r="D615" s="897"/>
      <c r="E615" s="898"/>
      <c r="F615" s="899"/>
      <c r="G615" s="900"/>
      <c r="H615" s="900"/>
      <c r="I615" s="900"/>
      <c r="J615" s="896"/>
    </row>
    <row r="616" spans="1:10" ht="12.75" customHeight="1" x14ac:dyDescent="0.25">
      <c r="A616" s="805"/>
      <c r="B616" s="817"/>
      <c r="C616" s="807"/>
      <c r="D616" s="897"/>
      <c r="E616" s="898"/>
      <c r="F616" s="899"/>
      <c r="G616" s="900"/>
      <c r="H616" s="900"/>
      <c r="I616" s="900"/>
      <c r="J616" s="896"/>
    </row>
    <row r="617" spans="1:10" ht="12.75" customHeight="1" x14ac:dyDescent="0.25">
      <c r="A617" s="805"/>
      <c r="B617" s="815" t="s">
        <v>483</v>
      </c>
      <c r="C617" s="807"/>
      <c r="D617" s="897" t="s">
        <v>255</v>
      </c>
      <c r="E617" s="898"/>
      <c r="F617" s="899"/>
      <c r="G617" s="900"/>
      <c r="H617" s="900"/>
      <c r="I617" s="900"/>
      <c r="J617" s="896"/>
    </row>
    <row r="618" spans="1:10" ht="12.75" customHeight="1" x14ac:dyDescent="0.25">
      <c r="A618" s="805"/>
      <c r="B618" s="818"/>
      <c r="C618" s="807"/>
      <c r="D618" s="897"/>
      <c r="E618" s="898"/>
      <c r="F618" s="899"/>
      <c r="G618" s="900"/>
      <c r="H618" s="900"/>
      <c r="I618" s="900"/>
      <c r="J618" s="896"/>
    </row>
    <row r="619" spans="1:10" ht="12.75" customHeight="1" x14ac:dyDescent="0.25">
      <c r="A619" s="805" t="s">
        <v>270</v>
      </c>
      <c r="B619" s="815" t="s">
        <v>484</v>
      </c>
      <c r="C619" s="807">
        <v>194</v>
      </c>
      <c r="D619" s="897" t="s">
        <v>264</v>
      </c>
      <c r="E619" s="898"/>
      <c r="F619" s="901">
        <f>E619*C619</f>
        <v>0</v>
      </c>
      <c r="G619" s="900"/>
      <c r="H619" s="900"/>
      <c r="I619" s="900"/>
      <c r="J619" s="896"/>
    </row>
    <row r="620" spans="1:10" ht="12.75" customHeight="1" x14ac:dyDescent="0.25">
      <c r="A620" s="805"/>
      <c r="B620" s="815"/>
      <c r="C620" s="807"/>
      <c r="D620" s="897"/>
      <c r="E620" s="898"/>
      <c r="F620" s="899"/>
      <c r="G620" s="900"/>
      <c r="H620" s="900"/>
      <c r="I620" s="900"/>
      <c r="J620" s="896"/>
    </row>
    <row r="621" spans="1:10" ht="12.75" customHeight="1" x14ac:dyDescent="0.25">
      <c r="A621" s="805"/>
      <c r="B621" s="815" t="s">
        <v>485</v>
      </c>
      <c r="C621" s="807"/>
      <c r="D621" s="897"/>
      <c r="E621" s="898"/>
      <c r="F621" s="899"/>
      <c r="G621" s="900"/>
      <c r="H621" s="900"/>
      <c r="I621" s="900"/>
      <c r="J621" s="896"/>
    </row>
    <row r="622" spans="1:10" ht="12.75" customHeight="1" x14ac:dyDescent="0.25">
      <c r="A622" s="805"/>
      <c r="B622" s="815"/>
      <c r="C622" s="807"/>
      <c r="D622" s="897"/>
      <c r="E622" s="898"/>
      <c r="F622" s="899"/>
      <c r="G622" s="900"/>
      <c r="H622" s="900"/>
      <c r="I622" s="900"/>
      <c r="J622" s="896"/>
    </row>
    <row r="623" spans="1:10" ht="12.75" customHeight="1" x14ac:dyDescent="0.25">
      <c r="A623" s="805" t="s">
        <v>272</v>
      </c>
      <c r="B623" s="815" t="s">
        <v>484</v>
      </c>
      <c r="C623" s="807">
        <v>220</v>
      </c>
      <c r="D623" s="897" t="s">
        <v>264</v>
      </c>
      <c r="E623" s="898">
        <f>E619</f>
        <v>0</v>
      </c>
      <c r="F623" s="901">
        <f>E623*C623</f>
        <v>0</v>
      </c>
      <c r="G623" s="900"/>
      <c r="H623" s="900"/>
      <c r="I623" s="900"/>
      <c r="J623" s="896"/>
    </row>
    <row r="624" spans="1:10" ht="12.75" customHeight="1" x14ac:dyDescent="0.25">
      <c r="A624" s="805"/>
      <c r="B624" s="815"/>
      <c r="C624" s="807"/>
      <c r="D624" s="897"/>
      <c r="E624" s="898"/>
      <c r="F624" s="901"/>
      <c r="G624" s="900"/>
      <c r="H624" s="900"/>
      <c r="I624" s="900"/>
      <c r="J624" s="896"/>
    </row>
    <row r="625" spans="1:10" x14ac:dyDescent="0.25">
      <c r="A625" s="805"/>
      <c r="B625" s="817" t="s">
        <v>486</v>
      </c>
      <c r="C625" s="807"/>
      <c r="D625" s="897"/>
      <c r="E625" s="898"/>
      <c r="F625" s="899"/>
      <c r="G625" s="900"/>
      <c r="H625" s="900"/>
      <c r="I625" s="900"/>
      <c r="J625" s="896"/>
    </row>
    <row r="626" spans="1:10" ht="12.75" customHeight="1" x14ac:dyDescent="0.25">
      <c r="A626" s="805"/>
      <c r="B626" s="815"/>
      <c r="C626" s="807"/>
      <c r="D626" s="897"/>
      <c r="E626" s="898"/>
      <c r="F626" s="899"/>
      <c r="G626" s="900"/>
      <c r="H626" s="900"/>
      <c r="I626" s="900"/>
      <c r="J626" s="896"/>
    </row>
    <row r="627" spans="1:10" ht="27.75" customHeight="1" x14ac:dyDescent="0.25">
      <c r="A627" s="805"/>
      <c r="B627" s="885" t="s">
        <v>410</v>
      </c>
      <c r="C627" s="807"/>
      <c r="D627" s="897" t="s">
        <v>255</v>
      </c>
      <c r="E627" s="898"/>
      <c r="F627" s="899"/>
      <c r="G627" s="900"/>
      <c r="H627" s="900"/>
      <c r="I627" s="900"/>
      <c r="J627" s="896"/>
    </row>
    <row r="628" spans="1:10" ht="12.75" customHeight="1" x14ac:dyDescent="0.25">
      <c r="A628" s="805"/>
      <c r="B628" s="815"/>
      <c r="C628" s="807"/>
      <c r="D628" s="897"/>
      <c r="E628" s="898"/>
      <c r="F628" s="899"/>
      <c r="G628" s="900"/>
      <c r="H628" s="900"/>
      <c r="I628" s="900"/>
      <c r="J628" s="896"/>
    </row>
    <row r="629" spans="1:10" x14ac:dyDescent="0.25">
      <c r="A629" s="805"/>
      <c r="B629" s="817" t="s">
        <v>487</v>
      </c>
      <c r="C629" s="807"/>
      <c r="D629" s="897" t="s">
        <v>255</v>
      </c>
      <c r="E629" s="898"/>
      <c r="F629" s="899"/>
      <c r="G629" s="900"/>
      <c r="H629" s="900"/>
      <c r="I629" s="900"/>
      <c r="J629" s="896"/>
    </row>
    <row r="630" spans="1:10" ht="9" customHeight="1" x14ac:dyDescent="0.25">
      <c r="A630" s="805"/>
      <c r="B630" s="815"/>
      <c r="C630" s="807"/>
      <c r="D630" s="897"/>
      <c r="E630" s="898"/>
      <c r="F630" s="899"/>
      <c r="G630" s="900"/>
      <c r="H630" s="900"/>
      <c r="I630" s="900"/>
      <c r="J630" s="896"/>
    </row>
    <row r="631" spans="1:10" s="906" customFormat="1" ht="24" customHeight="1" x14ac:dyDescent="0.25">
      <c r="A631" s="902"/>
      <c r="B631" s="818" t="s">
        <v>488</v>
      </c>
      <c r="C631" s="903"/>
      <c r="D631" s="904" t="s">
        <v>255</v>
      </c>
      <c r="E631" s="898"/>
      <c r="F631" s="899"/>
      <c r="G631" s="900"/>
      <c r="H631" s="900"/>
      <c r="I631" s="900"/>
      <c r="J631" s="905"/>
    </row>
    <row r="632" spans="1:10" ht="10.5" customHeight="1" x14ac:dyDescent="0.25">
      <c r="A632" s="805"/>
      <c r="B632" s="815"/>
      <c r="C632" s="807"/>
      <c r="D632" s="897"/>
      <c r="E632" s="898"/>
      <c r="F632" s="899"/>
      <c r="G632" s="900"/>
      <c r="H632" s="900"/>
      <c r="I632" s="900"/>
      <c r="J632" s="896"/>
    </row>
    <row r="633" spans="1:10" ht="26.4" x14ac:dyDescent="0.25">
      <c r="A633" s="822" t="s">
        <v>276</v>
      </c>
      <c r="B633" s="815" t="s">
        <v>489</v>
      </c>
      <c r="C633" s="823">
        <f>C619</f>
        <v>194</v>
      </c>
      <c r="D633" s="907" t="s">
        <v>264</v>
      </c>
      <c r="E633" s="898"/>
      <c r="F633" s="899">
        <f>E633*C633</f>
        <v>0</v>
      </c>
      <c r="G633" s="900"/>
      <c r="H633" s="900"/>
      <c r="I633" s="900"/>
      <c r="J633" s="896"/>
    </row>
    <row r="634" spans="1:10" ht="8.25" customHeight="1" x14ac:dyDescent="0.25">
      <c r="A634" s="805"/>
      <c r="B634" s="815"/>
      <c r="C634" s="807"/>
      <c r="D634" s="807"/>
      <c r="E634" s="908"/>
      <c r="F634" s="899"/>
      <c r="G634" s="900"/>
      <c r="H634" s="900"/>
      <c r="I634" s="900"/>
      <c r="J634" s="896"/>
    </row>
    <row r="635" spans="1:10" x14ac:dyDescent="0.25">
      <c r="A635" s="805"/>
      <c r="B635" s="816" t="s">
        <v>428</v>
      </c>
      <c r="C635" s="807"/>
      <c r="D635" s="897" t="s">
        <v>255</v>
      </c>
      <c r="E635" s="898"/>
      <c r="F635" s="899"/>
      <c r="G635" s="900"/>
      <c r="H635" s="900"/>
      <c r="I635" s="900"/>
      <c r="J635" s="896"/>
    </row>
    <row r="636" spans="1:10" x14ac:dyDescent="0.25">
      <c r="A636" s="805"/>
      <c r="B636" s="816"/>
      <c r="C636" s="807"/>
      <c r="D636" s="897"/>
      <c r="E636" s="898"/>
      <c r="F636" s="899"/>
      <c r="G636" s="900"/>
      <c r="H636" s="900"/>
      <c r="I636" s="900"/>
      <c r="J636" s="896"/>
    </row>
    <row r="637" spans="1:10" ht="12.75" customHeight="1" x14ac:dyDescent="0.25">
      <c r="A637" s="805"/>
      <c r="B637" s="817" t="s">
        <v>490</v>
      </c>
      <c r="C637" s="807"/>
      <c r="D637" s="897"/>
      <c r="E637" s="898"/>
      <c r="F637" s="899"/>
      <c r="G637" s="900"/>
      <c r="H637" s="900"/>
      <c r="I637" s="900"/>
      <c r="J637" s="896"/>
    </row>
    <row r="638" spans="1:10" ht="10.5" customHeight="1" x14ac:dyDescent="0.25">
      <c r="A638" s="805"/>
      <c r="B638" s="815"/>
      <c r="C638" s="807"/>
      <c r="D638" s="897"/>
      <c r="E638" s="898"/>
      <c r="F638" s="899"/>
      <c r="G638" s="900"/>
      <c r="H638" s="900"/>
      <c r="I638" s="900"/>
      <c r="J638" s="896"/>
    </row>
    <row r="639" spans="1:10" ht="26.4" x14ac:dyDescent="0.25">
      <c r="A639" s="805"/>
      <c r="B639" s="818" t="s">
        <v>430</v>
      </c>
      <c r="C639" s="807"/>
      <c r="D639" s="897" t="s">
        <v>255</v>
      </c>
      <c r="E639" s="898"/>
      <c r="F639" s="899"/>
      <c r="G639" s="900"/>
      <c r="H639" s="900"/>
      <c r="I639" s="900"/>
      <c r="J639" s="896"/>
    </row>
    <row r="640" spans="1:10" x14ac:dyDescent="0.25">
      <c r="A640" s="805"/>
      <c r="B640" s="815"/>
      <c r="C640" s="807"/>
      <c r="D640" s="897"/>
      <c r="E640" s="898"/>
      <c r="F640" s="899"/>
      <c r="G640" s="900"/>
      <c r="H640" s="900"/>
      <c r="I640" s="900"/>
      <c r="J640" s="896"/>
    </row>
    <row r="641" spans="1:10" x14ac:dyDescent="0.25">
      <c r="A641" s="805" t="s">
        <v>304</v>
      </c>
      <c r="B641" s="815" t="s">
        <v>491</v>
      </c>
      <c r="C641" s="807">
        <f>C623</f>
        <v>220</v>
      </c>
      <c r="D641" s="897" t="s">
        <v>264</v>
      </c>
      <c r="E641" s="898"/>
      <c r="F641" s="901">
        <f>E641*C641</f>
        <v>0</v>
      </c>
      <c r="G641" s="900"/>
      <c r="H641" s="900"/>
      <c r="I641" s="900"/>
      <c r="J641" s="896"/>
    </row>
    <row r="642" spans="1:10" x14ac:dyDescent="0.25">
      <c r="A642" s="805"/>
      <c r="B642" s="815"/>
      <c r="C642" s="807"/>
      <c r="D642" s="807"/>
      <c r="E642" s="808"/>
      <c r="F642" s="809"/>
    </row>
    <row r="643" spans="1:10" ht="13.8" thickBot="1" x14ac:dyDescent="0.3">
      <c r="A643" s="827"/>
      <c r="B643" s="828"/>
      <c r="C643" s="829" t="s">
        <v>188</v>
      </c>
      <c r="D643" s="830"/>
      <c r="E643" s="831"/>
      <c r="F643" s="832">
        <f>SUM(F603:F642)</f>
        <v>0</v>
      </c>
    </row>
    <row r="644" spans="1:10" ht="10.5" customHeight="1" x14ac:dyDescent="0.25">
      <c r="A644" s="805"/>
      <c r="B644" s="834"/>
      <c r="E644" s="893"/>
      <c r="F644" s="809"/>
    </row>
    <row r="645" spans="1:10" x14ac:dyDescent="0.25">
      <c r="A645" s="805"/>
      <c r="B645" s="844" t="s">
        <v>347</v>
      </c>
      <c r="E645" s="850"/>
      <c r="F645" s="809"/>
    </row>
    <row r="646" spans="1:10" ht="8.25" customHeight="1" x14ac:dyDescent="0.25">
      <c r="A646" s="805"/>
      <c r="B646" s="844"/>
      <c r="E646" s="850"/>
      <c r="F646" s="809"/>
    </row>
    <row r="647" spans="1:10" x14ac:dyDescent="0.25">
      <c r="A647" s="805"/>
      <c r="B647" s="844" t="s">
        <v>445</v>
      </c>
      <c r="E647" s="850"/>
      <c r="F647" s="809"/>
    </row>
    <row r="648" spans="1:10" x14ac:dyDescent="0.25">
      <c r="A648" s="805"/>
      <c r="B648" s="834"/>
      <c r="C648" s="909"/>
      <c r="E648" s="850"/>
      <c r="F648" s="809"/>
    </row>
    <row r="649" spans="1:10" x14ac:dyDescent="0.25">
      <c r="A649" s="805"/>
      <c r="B649" s="834"/>
      <c r="C649" s="909"/>
      <c r="E649" s="850"/>
      <c r="F649" s="809"/>
    </row>
    <row r="650" spans="1:10" ht="10.5" customHeight="1" x14ac:dyDescent="0.25">
      <c r="A650" s="805"/>
      <c r="B650" s="834"/>
      <c r="C650" s="909"/>
      <c r="E650" s="850" t="s">
        <v>492</v>
      </c>
      <c r="F650" s="809">
        <f>F561</f>
        <v>0</v>
      </c>
    </row>
    <row r="651" spans="1:10" x14ac:dyDescent="0.25">
      <c r="A651" s="805"/>
      <c r="B651" s="834"/>
      <c r="C651" s="909"/>
      <c r="E651" s="850"/>
      <c r="F651" s="809"/>
    </row>
    <row r="652" spans="1:10" x14ac:dyDescent="0.25">
      <c r="A652" s="805"/>
      <c r="B652" s="834"/>
      <c r="C652" s="909"/>
      <c r="E652" s="850" t="s">
        <v>493</v>
      </c>
      <c r="F652" s="809">
        <f>F601</f>
        <v>0</v>
      </c>
    </row>
    <row r="653" spans="1:10" x14ac:dyDescent="0.25">
      <c r="A653" s="805"/>
      <c r="B653" s="834"/>
      <c r="C653" s="909"/>
      <c r="E653" s="850"/>
      <c r="F653" s="809"/>
    </row>
    <row r="654" spans="1:10" x14ac:dyDescent="0.25">
      <c r="A654" s="805"/>
      <c r="B654" s="834"/>
      <c r="C654" s="909"/>
      <c r="E654" s="850" t="s">
        <v>494</v>
      </c>
      <c r="F654" s="809">
        <f>F643</f>
        <v>0</v>
      </c>
    </row>
    <row r="655" spans="1:10" x14ac:dyDescent="0.25">
      <c r="A655" s="805"/>
      <c r="B655" s="834"/>
      <c r="C655" s="909"/>
      <c r="E655" s="850"/>
      <c r="F655" s="809"/>
    </row>
    <row r="656" spans="1:10" x14ac:dyDescent="0.25">
      <c r="A656" s="805"/>
      <c r="B656" s="834"/>
      <c r="C656" s="909"/>
      <c r="E656" s="850"/>
      <c r="F656" s="809"/>
    </row>
    <row r="657" spans="1:6" x14ac:dyDescent="0.25">
      <c r="A657" s="805"/>
      <c r="B657" s="834"/>
      <c r="C657" s="910"/>
      <c r="D657" s="851"/>
      <c r="E657" s="852"/>
      <c r="F657" s="809"/>
    </row>
    <row r="658" spans="1:6" ht="13.8" thickBot="1" x14ac:dyDescent="0.3">
      <c r="A658" s="827"/>
      <c r="B658" s="828"/>
      <c r="C658" s="1190" t="str">
        <f>C510</f>
        <v>To Extension of RCC collection :</v>
      </c>
      <c r="D658" s="1191"/>
      <c r="E658" s="1192"/>
      <c r="F658" s="832">
        <f>SUM(F647:F657)</f>
        <v>0</v>
      </c>
    </row>
    <row r="659" spans="1:6" x14ac:dyDescent="0.25">
      <c r="A659" s="833"/>
      <c r="B659" s="853"/>
      <c r="C659" s="836"/>
      <c r="D659" s="854"/>
      <c r="E659" s="855"/>
      <c r="F659" s="856"/>
    </row>
    <row r="660" spans="1:6" x14ac:dyDescent="0.25">
      <c r="A660" s="805"/>
      <c r="B660" s="817" t="s">
        <v>495</v>
      </c>
      <c r="C660" s="807"/>
      <c r="D660" s="807"/>
      <c r="E660" s="808"/>
      <c r="F660" s="809"/>
    </row>
    <row r="661" spans="1:6" ht="8.25" customHeight="1" x14ac:dyDescent="0.25">
      <c r="A661" s="805"/>
      <c r="B661" s="817"/>
      <c r="C661" s="807"/>
      <c r="D661" s="807"/>
      <c r="E661" s="813"/>
      <c r="F661" s="809"/>
    </row>
    <row r="662" spans="1:6" x14ac:dyDescent="0.25">
      <c r="A662" s="805"/>
      <c r="B662" s="817" t="s">
        <v>357</v>
      </c>
      <c r="C662" s="807"/>
      <c r="D662" s="807" t="s">
        <v>255</v>
      </c>
      <c r="E662" s="813"/>
      <c r="F662" s="809"/>
    </row>
    <row r="663" spans="1:6" ht="7.5" customHeight="1" x14ac:dyDescent="0.25">
      <c r="A663" s="805"/>
      <c r="B663" s="817"/>
      <c r="C663" s="807"/>
      <c r="D663" s="807"/>
      <c r="E663" s="813"/>
      <c r="F663" s="809"/>
    </row>
    <row r="664" spans="1:6" x14ac:dyDescent="0.25">
      <c r="A664" s="805"/>
      <c r="B664" s="817" t="s">
        <v>256</v>
      </c>
      <c r="C664" s="807"/>
      <c r="D664" s="807" t="s">
        <v>255</v>
      </c>
      <c r="E664" s="813"/>
      <c r="F664" s="809"/>
    </row>
    <row r="665" spans="1:6" x14ac:dyDescent="0.25">
      <c r="A665" s="805"/>
      <c r="B665" s="815"/>
      <c r="C665" s="807"/>
      <c r="D665" s="807"/>
      <c r="E665" s="813"/>
      <c r="F665" s="809"/>
    </row>
    <row r="666" spans="1:6" x14ac:dyDescent="0.25">
      <c r="A666" s="805"/>
      <c r="B666" s="815" t="s">
        <v>358</v>
      </c>
      <c r="C666" s="807"/>
      <c r="D666" s="807" t="s">
        <v>255</v>
      </c>
      <c r="E666" s="813"/>
      <c r="F666" s="809"/>
    </row>
    <row r="667" spans="1:6" ht="8.25" customHeight="1" x14ac:dyDescent="0.25">
      <c r="A667" s="805"/>
      <c r="B667" s="815"/>
      <c r="C667" s="807"/>
      <c r="D667" s="807"/>
      <c r="E667" s="813"/>
      <c r="F667" s="809"/>
    </row>
    <row r="668" spans="1:6" ht="92.4" x14ac:dyDescent="0.25">
      <c r="A668" s="805"/>
      <c r="B668" s="815" t="s">
        <v>496</v>
      </c>
      <c r="C668" s="807"/>
      <c r="D668" s="807"/>
      <c r="E668" s="813"/>
      <c r="F668" s="809"/>
    </row>
    <row r="669" spans="1:6" ht="12.75" customHeight="1" x14ac:dyDescent="0.25">
      <c r="A669" s="805"/>
      <c r="B669" s="815"/>
      <c r="C669" s="807"/>
      <c r="D669" s="807"/>
      <c r="E669" s="813"/>
      <c r="F669" s="809"/>
    </row>
    <row r="670" spans="1:6" x14ac:dyDescent="0.25">
      <c r="A670" s="805"/>
      <c r="B670" s="817" t="s">
        <v>385</v>
      </c>
      <c r="C670" s="807"/>
      <c r="D670" s="807"/>
      <c r="E670" s="813"/>
      <c r="F670" s="809"/>
    </row>
    <row r="671" spans="1:6" ht="12.75" customHeight="1" x14ac:dyDescent="0.25">
      <c r="A671" s="805"/>
      <c r="B671" s="815"/>
      <c r="C671" s="807"/>
      <c r="D671" s="807"/>
      <c r="E671" s="813"/>
      <c r="F671" s="809"/>
    </row>
    <row r="672" spans="1:6" ht="26.4" x14ac:dyDescent="0.25">
      <c r="A672" s="805"/>
      <c r="B672" s="816" t="s">
        <v>287</v>
      </c>
      <c r="C672" s="807"/>
      <c r="D672" s="807" t="s">
        <v>255</v>
      </c>
      <c r="E672" s="813"/>
      <c r="F672" s="809"/>
    </row>
    <row r="673" spans="1:6" ht="12.75" customHeight="1" x14ac:dyDescent="0.25">
      <c r="A673" s="805"/>
      <c r="B673" s="816"/>
      <c r="C673" s="807"/>
      <c r="D673" s="807"/>
      <c r="E673" s="813"/>
      <c r="F673" s="809"/>
    </row>
    <row r="674" spans="1:6" ht="40.5" customHeight="1" x14ac:dyDescent="0.25">
      <c r="A674" s="805"/>
      <c r="B674" s="817" t="s">
        <v>827</v>
      </c>
      <c r="C674" s="807"/>
      <c r="D674" s="807" t="s">
        <v>255</v>
      </c>
      <c r="E674" s="813"/>
      <c r="F674" s="809"/>
    </row>
    <row r="675" spans="1:6" ht="8.25" customHeight="1" x14ac:dyDescent="0.25">
      <c r="A675" s="805"/>
      <c r="B675" s="815"/>
      <c r="C675" s="807"/>
      <c r="D675" s="807"/>
      <c r="E675" s="813"/>
      <c r="F675" s="809"/>
    </row>
    <row r="676" spans="1:6" x14ac:dyDescent="0.25">
      <c r="A676" s="805"/>
      <c r="B676" s="818" t="s">
        <v>497</v>
      </c>
      <c r="C676" s="807"/>
      <c r="D676" s="807"/>
      <c r="E676" s="813"/>
      <c r="F676" s="809"/>
    </row>
    <row r="677" spans="1:6" x14ac:dyDescent="0.25">
      <c r="A677" s="805"/>
      <c r="B677" s="815"/>
      <c r="C677" s="807"/>
      <c r="D677" s="807"/>
      <c r="E677" s="813"/>
      <c r="F677" s="809"/>
    </row>
    <row r="678" spans="1:6" x14ac:dyDescent="0.25">
      <c r="A678" s="805" t="s">
        <v>262</v>
      </c>
      <c r="B678" s="815" t="s">
        <v>364</v>
      </c>
      <c r="C678" s="807">
        <v>27</v>
      </c>
      <c r="D678" s="807" t="s">
        <v>268</v>
      </c>
      <c r="E678" s="813">
        <f>E339</f>
        <v>0</v>
      </c>
      <c r="F678" s="809">
        <f>E678*C678</f>
        <v>0</v>
      </c>
    </row>
    <row r="679" spans="1:6" x14ac:dyDescent="0.25">
      <c r="A679" s="805"/>
      <c r="B679" s="815"/>
      <c r="C679" s="807"/>
      <c r="D679" s="807"/>
      <c r="E679" s="813"/>
      <c r="F679" s="809"/>
    </row>
    <row r="680" spans="1:6" x14ac:dyDescent="0.25">
      <c r="A680" s="805"/>
      <c r="B680" s="816" t="s">
        <v>301</v>
      </c>
      <c r="C680" s="807"/>
      <c r="D680" s="807" t="s">
        <v>255</v>
      </c>
      <c r="E680" s="813"/>
      <c r="F680" s="809"/>
    </row>
    <row r="681" spans="1:6" ht="12.75" customHeight="1" x14ac:dyDescent="0.25">
      <c r="A681" s="805"/>
      <c r="B681" s="816"/>
      <c r="C681" s="807"/>
      <c r="D681" s="807"/>
      <c r="E681" s="813"/>
      <c r="F681" s="809"/>
    </row>
    <row r="682" spans="1:6" x14ac:dyDescent="0.25">
      <c r="A682" s="805"/>
      <c r="B682" s="817" t="s">
        <v>302</v>
      </c>
      <c r="C682" s="807"/>
      <c r="D682" s="807" t="s">
        <v>255</v>
      </c>
      <c r="E682" s="813"/>
      <c r="F682" s="809"/>
    </row>
    <row r="683" spans="1:6" ht="9.75" customHeight="1" x14ac:dyDescent="0.25">
      <c r="A683" s="805"/>
      <c r="B683" s="815"/>
      <c r="C683" s="807"/>
      <c r="D683" s="807"/>
      <c r="E683" s="813"/>
      <c r="F683" s="809"/>
    </row>
    <row r="684" spans="1:6" x14ac:dyDescent="0.25">
      <c r="A684" s="805"/>
      <c r="B684" s="818" t="s">
        <v>498</v>
      </c>
      <c r="C684" s="807"/>
      <c r="D684" s="807"/>
      <c r="E684" s="813"/>
      <c r="F684" s="809"/>
    </row>
    <row r="685" spans="1:6" ht="9" customHeight="1" x14ac:dyDescent="0.25">
      <c r="A685" s="805"/>
      <c r="B685" s="815"/>
      <c r="C685" s="807"/>
      <c r="D685" s="807"/>
      <c r="E685" s="813"/>
      <c r="F685" s="809"/>
    </row>
    <row r="686" spans="1:6" x14ac:dyDescent="0.25">
      <c r="A686" s="805" t="s">
        <v>266</v>
      </c>
      <c r="B686" s="815" t="s">
        <v>499</v>
      </c>
      <c r="C686" s="807">
        <v>354</v>
      </c>
      <c r="D686" s="807" t="s">
        <v>264</v>
      </c>
      <c r="E686" s="813"/>
      <c r="F686" s="809">
        <f>E686*C686</f>
        <v>0</v>
      </c>
    </row>
    <row r="687" spans="1:6" x14ac:dyDescent="0.25">
      <c r="A687" s="805"/>
      <c r="B687" s="815"/>
      <c r="C687" s="807"/>
      <c r="D687" s="807"/>
      <c r="E687" s="813"/>
      <c r="F687" s="809"/>
    </row>
    <row r="688" spans="1:6" ht="12.75" customHeight="1" x14ac:dyDescent="0.25">
      <c r="A688" s="805"/>
      <c r="B688" s="816" t="s">
        <v>500</v>
      </c>
      <c r="C688" s="807"/>
      <c r="D688" s="807"/>
      <c r="E688" s="813"/>
      <c r="F688" s="809"/>
    </row>
    <row r="689" spans="1:6" x14ac:dyDescent="0.25">
      <c r="A689" s="805"/>
      <c r="B689" s="816"/>
      <c r="C689" s="807"/>
      <c r="D689" s="807"/>
      <c r="E689" s="813"/>
      <c r="F689" s="809"/>
    </row>
    <row r="690" spans="1:6" ht="26.4" x14ac:dyDescent="0.25">
      <c r="A690" s="805"/>
      <c r="B690" s="817" t="s">
        <v>317</v>
      </c>
      <c r="C690" s="807"/>
      <c r="D690" s="807" t="s">
        <v>255</v>
      </c>
      <c r="E690" s="813"/>
      <c r="F690" s="809"/>
    </row>
    <row r="691" spans="1:6" x14ac:dyDescent="0.25">
      <c r="A691" s="805"/>
      <c r="B691" s="817"/>
      <c r="C691" s="807"/>
      <c r="D691" s="807"/>
      <c r="E691" s="813"/>
      <c r="F691" s="809"/>
    </row>
    <row r="692" spans="1:6" x14ac:dyDescent="0.25">
      <c r="A692" s="805"/>
      <c r="B692" s="818" t="s">
        <v>318</v>
      </c>
      <c r="C692" s="807"/>
      <c r="D692" s="807" t="s">
        <v>255</v>
      </c>
      <c r="E692" s="813"/>
      <c r="F692" s="809"/>
    </row>
    <row r="693" spans="1:6" x14ac:dyDescent="0.25">
      <c r="A693" s="805"/>
      <c r="B693" s="815"/>
      <c r="C693" s="807"/>
      <c r="D693" s="807"/>
      <c r="E693" s="813"/>
      <c r="F693" s="809"/>
    </row>
    <row r="694" spans="1:6" x14ac:dyDescent="0.25">
      <c r="A694" s="805"/>
      <c r="B694" s="911" t="s">
        <v>501</v>
      </c>
      <c r="C694" s="807"/>
      <c r="D694" s="807"/>
      <c r="E694" s="813"/>
      <c r="F694" s="809"/>
    </row>
    <row r="695" spans="1:6" x14ac:dyDescent="0.25">
      <c r="A695" s="805"/>
      <c r="B695" s="815"/>
      <c r="C695" s="807"/>
      <c r="D695" s="807"/>
      <c r="E695" s="813"/>
      <c r="F695" s="809"/>
    </row>
    <row r="696" spans="1:6" x14ac:dyDescent="0.25">
      <c r="A696" s="805" t="s">
        <v>270</v>
      </c>
      <c r="B696" s="815" t="s">
        <v>373</v>
      </c>
      <c r="C696" s="841">
        <v>2.2799999999999998</v>
      </c>
      <c r="D696" s="807" t="s">
        <v>321</v>
      </c>
      <c r="E696" s="813">
        <f>E567</f>
        <v>0</v>
      </c>
      <c r="F696" s="809">
        <f>E696*C696</f>
        <v>0</v>
      </c>
    </row>
    <row r="697" spans="1:6" x14ac:dyDescent="0.25">
      <c r="A697" s="805"/>
      <c r="B697" s="815"/>
      <c r="C697" s="841"/>
      <c r="D697" s="807"/>
      <c r="E697" s="812"/>
      <c r="F697" s="809"/>
    </row>
    <row r="698" spans="1:6" x14ac:dyDescent="0.25">
      <c r="A698" s="805"/>
      <c r="B698" s="815"/>
      <c r="C698" s="807"/>
      <c r="D698" s="807"/>
      <c r="E698" s="813"/>
      <c r="F698" s="809"/>
    </row>
    <row r="699" spans="1:6" ht="13.8" thickBot="1" x14ac:dyDescent="0.3">
      <c r="A699" s="827"/>
      <c r="B699" s="828"/>
      <c r="C699" s="829" t="s">
        <v>188</v>
      </c>
      <c r="D699" s="830"/>
      <c r="E699" s="831"/>
      <c r="F699" s="832">
        <f>SUM(F662:F698)</f>
        <v>0</v>
      </c>
    </row>
    <row r="700" spans="1:6" x14ac:dyDescent="0.25">
      <c r="A700" s="875"/>
      <c r="B700" s="834"/>
      <c r="C700" s="835"/>
      <c r="D700" s="897"/>
      <c r="E700" s="810"/>
      <c r="F700" s="838"/>
    </row>
    <row r="701" spans="1:6" ht="12.75" customHeight="1" x14ac:dyDescent="0.25">
      <c r="A701" s="805"/>
      <c r="B701" s="859" t="s">
        <v>326</v>
      </c>
      <c r="C701" s="807"/>
      <c r="D701" s="807" t="s">
        <v>255</v>
      </c>
      <c r="E701" s="812"/>
      <c r="F701" s="809"/>
    </row>
    <row r="702" spans="1:6" ht="12.75" customHeight="1" x14ac:dyDescent="0.25">
      <c r="A702" s="805"/>
      <c r="B702" s="834"/>
      <c r="C702" s="807"/>
      <c r="D702" s="807"/>
      <c r="E702" s="812"/>
      <c r="F702" s="809"/>
    </row>
    <row r="703" spans="1:6" ht="12.75" customHeight="1" x14ac:dyDescent="0.25">
      <c r="A703" s="805"/>
      <c r="B703" s="834" t="s">
        <v>374</v>
      </c>
      <c r="C703" s="807"/>
      <c r="D703" s="807"/>
      <c r="E703" s="812"/>
      <c r="F703" s="809"/>
    </row>
    <row r="704" spans="1:6" ht="12.75" customHeight="1" x14ac:dyDescent="0.25">
      <c r="A704" s="805"/>
      <c r="B704" s="834"/>
      <c r="C704" s="807"/>
      <c r="D704" s="807"/>
      <c r="E704" s="812"/>
      <c r="F704" s="809"/>
    </row>
    <row r="705" spans="1:6" ht="12.75" customHeight="1" x14ac:dyDescent="0.25">
      <c r="A705" s="805" t="s">
        <v>262</v>
      </c>
      <c r="B705" s="834" t="s">
        <v>501</v>
      </c>
      <c r="C705" s="841">
        <v>1.58</v>
      </c>
      <c r="D705" s="807" t="s">
        <v>321</v>
      </c>
      <c r="E705" s="812">
        <f>E696</f>
        <v>0</v>
      </c>
      <c r="F705" s="809">
        <f>E705*C705</f>
        <v>0</v>
      </c>
    </row>
    <row r="706" spans="1:6" ht="12.75" customHeight="1" x14ac:dyDescent="0.25">
      <c r="A706" s="805"/>
      <c r="B706" s="834"/>
      <c r="C706" s="841"/>
      <c r="D706" s="807"/>
      <c r="E706" s="812"/>
      <c r="F706" s="809"/>
    </row>
    <row r="707" spans="1:6" x14ac:dyDescent="0.25">
      <c r="A707" s="805"/>
      <c r="B707" s="817" t="s">
        <v>332</v>
      </c>
      <c r="C707" s="807"/>
      <c r="D707" s="807"/>
      <c r="E707" s="813"/>
      <c r="F707" s="809"/>
    </row>
    <row r="708" spans="1:6" x14ac:dyDescent="0.25">
      <c r="A708" s="805"/>
      <c r="B708" s="815"/>
      <c r="C708" s="807"/>
      <c r="D708" s="807"/>
      <c r="E708" s="813"/>
      <c r="F708" s="809"/>
    </row>
    <row r="709" spans="1:6" x14ac:dyDescent="0.25">
      <c r="A709" s="805"/>
      <c r="B709" s="816" t="s">
        <v>333</v>
      </c>
      <c r="C709" s="807"/>
      <c r="D709" s="807" t="s">
        <v>255</v>
      </c>
      <c r="E709" s="813"/>
      <c r="F709" s="809"/>
    </row>
    <row r="710" spans="1:6" x14ac:dyDescent="0.25">
      <c r="A710" s="805"/>
      <c r="B710" s="815"/>
      <c r="C710" s="807"/>
      <c r="D710" s="807"/>
      <c r="E710" s="813"/>
      <c r="F710" s="809"/>
    </row>
    <row r="711" spans="1:6" ht="26.4" x14ac:dyDescent="0.25">
      <c r="A711" s="805"/>
      <c r="B711" s="817" t="s">
        <v>502</v>
      </c>
      <c r="C711" s="807"/>
      <c r="D711" s="807"/>
      <c r="E711" s="813"/>
      <c r="F711" s="809"/>
    </row>
    <row r="712" spans="1:6" x14ac:dyDescent="0.25">
      <c r="A712" s="805"/>
      <c r="B712" s="815"/>
      <c r="C712" s="807"/>
      <c r="D712" s="807"/>
      <c r="E712" s="813"/>
      <c r="F712" s="809"/>
    </row>
    <row r="713" spans="1:6" x14ac:dyDescent="0.25">
      <c r="A713" s="805"/>
      <c r="B713" s="815" t="s">
        <v>503</v>
      </c>
      <c r="C713" s="807"/>
      <c r="D713" s="807" t="s">
        <v>255</v>
      </c>
      <c r="E713" s="813"/>
      <c r="F713" s="809"/>
    </row>
    <row r="714" spans="1:6" x14ac:dyDescent="0.25">
      <c r="A714" s="805"/>
      <c r="B714" s="815"/>
      <c r="C714" s="807"/>
      <c r="D714" s="807"/>
      <c r="E714" s="813"/>
      <c r="F714" s="809"/>
    </row>
    <row r="715" spans="1:6" x14ac:dyDescent="0.25">
      <c r="A715" s="805" t="s">
        <v>266</v>
      </c>
      <c r="B715" s="815" t="s">
        <v>504</v>
      </c>
      <c r="C715" s="807">
        <v>2662</v>
      </c>
      <c r="D715" s="807" t="s">
        <v>264</v>
      </c>
      <c r="E715" s="813"/>
      <c r="F715" s="809">
        <f>E715*C715</f>
        <v>0</v>
      </c>
    </row>
    <row r="716" spans="1:6" x14ac:dyDescent="0.25">
      <c r="A716" s="805"/>
      <c r="B716" s="834"/>
      <c r="C716" s="807"/>
      <c r="D716" s="807"/>
      <c r="E716" s="812"/>
      <c r="F716" s="809"/>
    </row>
    <row r="717" spans="1:6" x14ac:dyDescent="0.25">
      <c r="A717" s="805" t="s">
        <v>270</v>
      </c>
      <c r="B717" s="815" t="s">
        <v>505</v>
      </c>
      <c r="C717" s="807">
        <v>88</v>
      </c>
      <c r="D717" s="807" t="s">
        <v>264</v>
      </c>
      <c r="E717" s="813"/>
      <c r="F717" s="809">
        <f>E717*C717</f>
        <v>0</v>
      </c>
    </row>
    <row r="718" spans="1:6" x14ac:dyDescent="0.25">
      <c r="A718" s="805"/>
      <c r="B718" s="834"/>
      <c r="C718" s="807"/>
      <c r="D718" s="807"/>
      <c r="E718" s="842"/>
    </row>
    <row r="719" spans="1:6" x14ac:dyDescent="0.25">
      <c r="A719" s="805"/>
      <c r="B719" s="886" t="s">
        <v>506</v>
      </c>
      <c r="C719" s="807"/>
      <c r="D719" s="807" t="s">
        <v>255</v>
      </c>
      <c r="E719" s="842"/>
      <c r="F719" s="912"/>
    </row>
    <row r="720" spans="1:6" x14ac:dyDescent="0.25">
      <c r="A720" s="805"/>
      <c r="B720" s="846"/>
      <c r="C720" s="807"/>
      <c r="D720" s="807"/>
      <c r="E720" s="813"/>
      <c r="F720" s="809"/>
    </row>
    <row r="721" spans="1:6" ht="52.8" x14ac:dyDescent="0.25">
      <c r="A721" s="822" t="s">
        <v>272</v>
      </c>
      <c r="B721" s="913" t="s">
        <v>507</v>
      </c>
      <c r="C721" s="823">
        <v>105</v>
      </c>
      <c r="D721" s="823" t="s">
        <v>264</v>
      </c>
      <c r="E721" s="914"/>
      <c r="F721" s="821">
        <f>E721*C721</f>
        <v>0</v>
      </c>
    </row>
    <row r="722" spans="1:6" x14ac:dyDescent="0.25">
      <c r="A722" s="805"/>
      <c r="B722" s="815"/>
      <c r="C722" s="807"/>
      <c r="D722" s="807"/>
      <c r="E722" s="840"/>
      <c r="F722" s="809"/>
    </row>
    <row r="723" spans="1:6" x14ac:dyDescent="0.25">
      <c r="A723" s="805"/>
      <c r="B723" s="815"/>
      <c r="C723" s="807"/>
      <c r="D723" s="807"/>
      <c r="E723" s="840"/>
      <c r="F723" s="809"/>
    </row>
    <row r="724" spans="1:6" ht="12.75" customHeight="1" x14ac:dyDescent="0.25">
      <c r="A724" s="805"/>
      <c r="B724" s="815"/>
      <c r="C724" s="807"/>
      <c r="D724" s="807"/>
      <c r="E724" s="813"/>
      <c r="F724" s="809"/>
    </row>
    <row r="725" spans="1:6" ht="12.75" customHeight="1" thickBot="1" x14ac:dyDescent="0.3">
      <c r="A725" s="827"/>
      <c r="B725" s="828"/>
      <c r="C725" s="829" t="s">
        <v>188</v>
      </c>
      <c r="D725" s="830"/>
      <c r="E725" s="831"/>
      <c r="F725" s="832">
        <f>SUM(F703:F724)</f>
        <v>0</v>
      </c>
    </row>
    <row r="726" spans="1:6" x14ac:dyDescent="0.25">
      <c r="A726" s="805"/>
      <c r="B726" s="834"/>
      <c r="E726" s="893"/>
      <c r="F726" s="809"/>
    </row>
    <row r="727" spans="1:6" x14ac:dyDescent="0.25">
      <c r="A727" s="805"/>
      <c r="B727" s="834"/>
      <c r="E727" s="893"/>
      <c r="F727" s="809"/>
    </row>
    <row r="728" spans="1:6" x14ac:dyDescent="0.25">
      <c r="A728" s="805"/>
      <c r="B728" s="834"/>
      <c r="E728" s="893"/>
      <c r="F728" s="809"/>
    </row>
    <row r="729" spans="1:6" x14ac:dyDescent="0.25">
      <c r="A729" s="805"/>
      <c r="B729" s="844" t="s">
        <v>347</v>
      </c>
      <c r="E729" s="850"/>
      <c r="F729" s="809"/>
    </row>
    <row r="730" spans="1:6" x14ac:dyDescent="0.25">
      <c r="A730" s="805"/>
      <c r="B730" s="844"/>
      <c r="E730" s="850"/>
      <c r="F730" s="809"/>
    </row>
    <row r="731" spans="1:6" x14ac:dyDescent="0.25">
      <c r="A731" s="805"/>
      <c r="B731" s="844" t="s">
        <v>495</v>
      </c>
      <c r="E731" s="850"/>
      <c r="F731" s="809"/>
    </row>
    <row r="732" spans="1:6" x14ac:dyDescent="0.25">
      <c r="A732" s="805"/>
      <c r="B732" s="834"/>
      <c r="C732" s="909"/>
      <c r="E732" s="850" t="s">
        <v>508</v>
      </c>
      <c r="F732" s="809">
        <f>F699</f>
        <v>0</v>
      </c>
    </row>
    <row r="733" spans="1:6" x14ac:dyDescent="0.25">
      <c r="A733" s="805"/>
      <c r="B733" s="834"/>
      <c r="C733" s="909"/>
      <c r="E733" s="850"/>
      <c r="F733" s="809"/>
    </row>
    <row r="734" spans="1:6" x14ac:dyDescent="0.25">
      <c r="A734" s="805"/>
      <c r="B734" s="834"/>
      <c r="C734" s="909"/>
      <c r="E734" s="850" t="s">
        <v>509</v>
      </c>
      <c r="F734" s="809">
        <f>F725</f>
        <v>0</v>
      </c>
    </row>
    <row r="735" spans="1:6" x14ac:dyDescent="0.25">
      <c r="A735" s="805"/>
      <c r="B735" s="834"/>
      <c r="C735" s="909"/>
      <c r="E735" s="850"/>
      <c r="F735" s="809"/>
    </row>
    <row r="736" spans="1:6" x14ac:dyDescent="0.25">
      <c r="A736" s="805"/>
      <c r="B736" s="834"/>
      <c r="C736" s="909"/>
      <c r="E736" s="850"/>
      <c r="F736" s="809"/>
    </row>
    <row r="737" spans="1:6" x14ac:dyDescent="0.25">
      <c r="A737" s="805"/>
      <c r="B737" s="834"/>
      <c r="C737" s="910"/>
      <c r="D737" s="851"/>
      <c r="E737" s="850"/>
      <c r="F737" s="809"/>
    </row>
    <row r="738" spans="1:6" ht="13.8" thickBot="1" x14ac:dyDescent="0.3">
      <c r="A738" s="827"/>
      <c r="B738" s="828"/>
      <c r="C738" s="829" t="str">
        <f>C658</f>
        <v>To Extension of RCC collection :</v>
      </c>
      <c r="D738" s="830"/>
      <c r="E738" s="831"/>
      <c r="F738" s="832">
        <f>SUM(F731:F737)</f>
        <v>0</v>
      </c>
    </row>
    <row r="739" spans="1:6" x14ac:dyDescent="0.25">
      <c r="A739" s="833"/>
      <c r="B739" s="853"/>
      <c r="C739" s="882"/>
      <c r="D739" s="836"/>
      <c r="E739" s="854"/>
      <c r="F739" s="856"/>
    </row>
    <row r="740" spans="1:6" x14ac:dyDescent="0.25">
      <c r="A740" s="805"/>
      <c r="B740" s="817" t="s">
        <v>510</v>
      </c>
      <c r="C740" s="807"/>
      <c r="D740" s="807"/>
      <c r="E740" s="808"/>
      <c r="F740" s="809"/>
    </row>
    <row r="741" spans="1:6" x14ac:dyDescent="0.25">
      <c r="A741" s="805"/>
      <c r="B741" s="815"/>
      <c r="C741" s="807"/>
      <c r="D741" s="807"/>
      <c r="E741" s="813"/>
      <c r="F741" s="809"/>
    </row>
    <row r="742" spans="1:6" x14ac:dyDescent="0.25">
      <c r="A742" s="805"/>
      <c r="B742" s="817" t="s">
        <v>357</v>
      </c>
      <c r="C742" s="807"/>
      <c r="D742" s="807" t="s">
        <v>255</v>
      </c>
      <c r="E742" s="813"/>
      <c r="F742" s="809"/>
    </row>
    <row r="743" spans="1:6" x14ac:dyDescent="0.25">
      <c r="A743" s="805"/>
      <c r="B743" s="817"/>
      <c r="C743" s="807"/>
      <c r="D743" s="807"/>
      <c r="E743" s="813"/>
      <c r="F743" s="809"/>
    </row>
    <row r="744" spans="1:6" x14ac:dyDescent="0.25">
      <c r="A744" s="805"/>
      <c r="B744" s="817" t="s">
        <v>256</v>
      </c>
      <c r="C744" s="807"/>
      <c r="D744" s="807" t="s">
        <v>255</v>
      </c>
      <c r="E744" s="813"/>
      <c r="F744" s="809"/>
    </row>
    <row r="745" spans="1:6" ht="12" customHeight="1" x14ac:dyDescent="0.25">
      <c r="A745" s="805"/>
      <c r="B745" s="816"/>
      <c r="C745" s="807"/>
      <c r="D745" s="807"/>
      <c r="E745" s="813"/>
      <c r="F745" s="809"/>
    </row>
    <row r="746" spans="1:6" x14ac:dyDescent="0.25">
      <c r="A746" s="805"/>
      <c r="B746" s="815" t="s">
        <v>358</v>
      </c>
      <c r="C746" s="807"/>
      <c r="D746" s="807" t="s">
        <v>255</v>
      </c>
      <c r="E746" s="813"/>
      <c r="F746" s="809"/>
    </row>
    <row r="747" spans="1:6" ht="12.75" customHeight="1" x14ac:dyDescent="0.25">
      <c r="A747" s="805"/>
      <c r="B747" s="815" t="s">
        <v>511</v>
      </c>
      <c r="C747" s="807"/>
      <c r="D747" s="807"/>
      <c r="E747" s="813"/>
      <c r="F747" s="809"/>
    </row>
    <row r="748" spans="1:6" ht="9" customHeight="1" x14ac:dyDescent="0.25">
      <c r="A748" s="805"/>
      <c r="B748" s="815"/>
      <c r="C748" s="807"/>
      <c r="D748" s="807"/>
      <c r="E748" s="813"/>
      <c r="F748" s="809"/>
    </row>
    <row r="749" spans="1:6" x14ac:dyDescent="0.25">
      <c r="A749" s="805"/>
      <c r="B749" s="816" t="s">
        <v>512</v>
      </c>
      <c r="C749" s="807"/>
      <c r="D749" s="807" t="s">
        <v>255</v>
      </c>
      <c r="E749" s="813"/>
      <c r="F749" s="809"/>
    </row>
    <row r="750" spans="1:6" ht="9.75" customHeight="1" x14ac:dyDescent="0.25">
      <c r="A750" s="805"/>
      <c r="B750" s="815"/>
      <c r="C750" s="807"/>
      <c r="D750" s="807"/>
      <c r="E750" s="813"/>
      <c r="F750" s="809"/>
    </row>
    <row r="751" spans="1:6" ht="66" x14ac:dyDescent="0.25">
      <c r="A751" s="805"/>
      <c r="B751" s="880" t="s">
        <v>513</v>
      </c>
      <c r="C751" s="807"/>
      <c r="D751" s="807" t="s">
        <v>255</v>
      </c>
      <c r="E751" s="813"/>
      <c r="F751" s="809"/>
    </row>
    <row r="752" spans="1:6" ht="10.5" customHeight="1" x14ac:dyDescent="0.25">
      <c r="A752" s="805"/>
      <c r="B752" s="880"/>
      <c r="C752" s="807"/>
      <c r="D752" s="807"/>
      <c r="E752" s="813"/>
      <c r="F752" s="809"/>
    </row>
    <row r="753" spans="1:6" ht="12.75" customHeight="1" x14ac:dyDescent="0.25">
      <c r="A753" s="805" t="s">
        <v>262</v>
      </c>
      <c r="B753" s="815" t="s">
        <v>514</v>
      </c>
      <c r="C753" s="807">
        <v>27</v>
      </c>
      <c r="D753" s="807" t="s">
        <v>515</v>
      </c>
      <c r="E753" s="813"/>
      <c r="F753" s="809">
        <f>E753*C753</f>
        <v>0</v>
      </c>
    </row>
    <row r="754" spans="1:6" ht="12.75" customHeight="1" x14ac:dyDescent="0.25">
      <c r="A754" s="805"/>
      <c r="B754" s="815"/>
      <c r="C754" s="807"/>
      <c r="D754" s="807"/>
      <c r="E754" s="813"/>
      <c r="F754" s="809"/>
    </row>
    <row r="755" spans="1:6" ht="12.75" customHeight="1" x14ac:dyDescent="0.25">
      <c r="A755" s="805" t="s">
        <v>266</v>
      </c>
      <c r="B755" s="815" t="s">
        <v>516</v>
      </c>
      <c r="C755" s="807">
        <v>37</v>
      </c>
      <c r="D755" s="807" t="s">
        <v>515</v>
      </c>
      <c r="E755" s="813"/>
      <c r="F755" s="809">
        <f>E755*C755</f>
        <v>0</v>
      </c>
    </row>
    <row r="756" spans="1:6" ht="12.75" customHeight="1" x14ac:dyDescent="0.25">
      <c r="A756" s="805"/>
      <c r="B756" s="815"/>
      <c r="C756" s="807"/>
      <c r="D756" s="807"/>
      <c r="E756" s="813"/>
      <c r="F756" s="809"/>
    </row>
    <row r="757" spans="1:6" ht="14.25" customHeight="1" x14ac:dyDescent="0.25">
      <c r="A757" s="805" t="s">
        <v>270</v>
      </c>
      <c r="B757" s="815" t="s">
        <v>517</v>
      </c>
      <c r="C757" s="807">
        <v>4</v>
      </c>
      <c r="D757" s="807" t="s">
        <v>515</v>
      </c>
      <c r="E757" s="813"/>
      <c r="F757" s="809">
        <f>E757*C757</f>
        <v>0</v>
      </c>
    </row>
    <row r="758" spans="1:6" ht="12.75" customHeight="1" x14ac:dyDescent="0.25">
      <c r="A758" s="805"/>
      <c r="B758" s="815"/>
      <c r="C758" s="807"/>
      <c r="D758" s="807"/>
      <c r="E758" s="813"/>
      <c r="F758" s="809"/>
    </row>
    <row r="759" spans="1:6" ht="12.75" customHeight="1" x14ac:dyDescent="0.25">
      <c r="A759" s="805" t="s">
        <v>272</v>
      </c>
      <c r="B759" s="815" t="s">
        <v>518</v>
      </c>
      <c r="C759" s="807">
        <v>10</v>
      </c>
      <c r="D759" s="807" t="s">
        <v>515</v>
      </c>
      <c r="E759" s="813"/>
      <c r="F759" s="809">
        <f>E759*C759</f>
        <v>0</v>
      </c>
    </row>
    <row r="760" spans="1:6" ht="12.75" customHeight="1" x14ac:dyDescent="0.25">
      <c r="A760" s="805"/>
      <c r="B760" s="815"/>
      <c r="C760" s="807"/>
      <c r="D760" s="807"/>
      <c r="E760" s="813"/>
      <c r="F760" s="809"/>
    </row>
    <row r="761" spans="1:6" x14ac:dyDescent="0.25">
      <c r="A761" s="915"/>
      <c r="B761" s="911" t="s">
        <v>519</v>
      </c>
      <c r="C761" s="916"/>
      <c r="D761" s="917"/>
      <c r="E761" s="842"/>
      <c r="F761" s="809"/>
    </row>
    <row r="762" spans="1:6" x14ac:dyDescent="0.25">
      <c r="A762" s="915"/>
      <c r="B762" s="891"/>
      <c r="C762" s="916"/>
      <c r="D762" s="917"/>
      <c r="E762" s="842"/>
      <c r="F762" s="809"/>
    </row>
    <row r="763" spans="1:6" ht="90" customHeight="1" x14ac:dyDescent="0.25">
      <c r="A763" s="915"/>
      <c r="B763" s="918" t="s">
        <v>520</v>
      </c>
      <c r="C763" s="919"/>
      <c r="D763" s="920"/>
      <c r="E763" s="921"/>
      <c r="F763" s="809"/>
    </row>
    <row r="764" spans="1:6" ht="8.25" customHeight="1" x14ac:dyDescent="0.25">
      <c r="A764" s="915"/>
      <c r="B764" s="918"/>
      <c r="C764" s="919"/>
      <c r="D764" s="920"/>
      <c r="E764" s="813"/>
      <c r="F764" s="809"/>
    </row>
    <row r="765" spans="1:6" x14ac:dyDescent="0.25">
      <c r="A765" s="915"/>
      <c r="B765" s="922" t="s">
        <v>521</v>
      </c>
      <c r="C765" s="919"/>
      <c r="D765" s="920"/>
      <c r="E765" s="813"/>
      <c r="F765" s="923"/>
    </row>
    <row r="766" spans="1:6" ht="9" customHeight="1" x14ac:dyDescent="0.25">
      <c r="A766" s="915"/>
      <c r="B766" s="844"/>
      <c r="C766" s="919"/>
      <c r="D766" s="920"/>
      <c r="E766" s="813"/>
      <c r="F766" s="923"/>
    </row>
    <row r="767" spans="1:6" ht="26.25" customHeight="1" x14ac:dyDescent="0.25">
      <c r="A767" s="822" t="s">
        <v>276</v>
      </c>
      <c r="B767" s="847" t="s">
        <v>522</v>
      </c>
      <c r="C767" s="823">
        <v>388</v>
      </c>
      <c r="D767" s="823" t="s">
        <v>264</v>
      </c>
      <c r="E767" s="824"/>
      <c r="F767" s="825">
        <f>E767*C767</f>
        <v>0</v>
      </c>
    </row>
    <row r="768" spans="1:6" ht="12.75" customHeight="1" x14ac:dyDescent="0.25">
      <c r="A768" s="805"/>
      <c r="B768" s="815"/>
      <c r="C768" s="807"/>
      <c r="D768" s="807"/>
      <c r="E768" s="813"/>
      <c r="F768" s="809"/>
    </row>
    <row r="769" spans="1:6" ht="12.75" customHeight="1" thickBot="1" x14ac:dyDescent="0.3">
      <c r="A769" s="827"/>
      <c r="B769" s="828"/>
      <c r="C769" s="829" t="s">
        <v>188</v>
      </c>
      <c r="D769" s="830"/>
      <c r="E769" s="924"/>
      <c r="F769" s="832">
        <f>SUM(F744:F768)</f>
        <v>0</v>
      </c>
    </row>
    <row r="770" spans="1:6" ht="16.5" customHeight="1" x14ac:dyDescent="0.25">
      <c r="A770" s="822"/>
      <c r="B770" s="834"/>
      <c r="C770" s="823"/>
      <c r="D770" s="823"/>
      <c r="E770" s="925"/>
      <c r="F770" s="825"/>
    </row>
    <row r="771" spans="1:6" ht="12.75" customHeight="1" x14ac:dyDescent="0.25">
      <c r="A771" s="915"/>
      <c r="B771" s="922" t="s">
        <v>523</v>
      </c>
      <c r="C771" s="919"/>
      <c r="D771" s="920"/>
      <c r="E771" s="813"/>
      <c r="F771" s="923"/>
    </row>
    <row r="772" spans="1:6" ht="9" customHeight="1" x14ac:dyDescent="0.25">
      <c r="A772" s="915"/>
      <c r="B772" s="844"/>
      <c r="C772" s="919"/>
      <c r="D772" s="920"/>
      <c r="E772" s="813"/>
      <c r="F772" s="923"/>
    </row>
    <row r="773" spans="1:6" ht="26.25" customHeight="1" x14ac:dyDescent="0.25">
      <c r="A773" s="822" t="s">
        <v>262</v>
      </c>
      <c r="B773" s="847" t="s">
        <v>524</v>
      </c>
      <c r="C773" s="823">
        <f>C753</f>
        <v>27</v>
      </c>
      <c r="D773" s="823" t="s">
        <v>515</v>
      </c>
      <c r="E773" s="824"/>
      <c r="F773" s="825">
        <f>E773*C773</f>
        <v>0</v>
      </c>
    </row>
    <row r="774" spans="1:6" ht="9.75" customHeight="1" x14ac:dyDescent="0.25">
      <c r="A774" s="822"/>
      <c r="B774" s="847"/>
      <c r="C774" s="823"/>
      <c r="D774" s="823"/>
      <c r="E774" s="824"/>
      <c r="F774" s="825"/>
    </row>
    <row r="775" spans="1:6" ht="27.75" customHeight="1" x14ac:dyDescent="0.25">
      <c r="A775" s="822" t="s">
        <v>266</v>
      </c>
      <c r="B775" s="847" t="s">
        <v>525</v>
      </c>
      <c r="C775" s="823">
        <f>C755</f>
        <v>37</v>
      </c>
      <c r="D775" s="823" t="s">
        <v>515</v>
      </c>
      <c r="E775" s="824"/>
      <c r="F775" s="825">
        <f>E775*C775</f>
        <v>0</v>
      </c>
    </row>
    <row r="776" spans="1:6" ht="9" customHeight="1" x14ac:dyDescent="0.25">
      <c r="A776" s="915"/>
      <c r="B776" s="844"/>
      <c r="C776" s="823"/>
      <c r="D776" s="920"/>
      <c r="E776" s="813"/>
      <c r="F776" s="923"/>
    </row>
    <row r="777" spans="1:6" ht="26.25" customHeight="1" x14ac:dyDescent="0.25">
      <c r="A777" s="822" t="s">
        <v>270</v>
      </c>
      <c r="B777" s="847" t="s">
        <v>526</v>
      </c>
      <c r="C777" s="823">
        <f>C757</f>
        <v>4</v>
      </c>
      <c r="D777" s="823" t="s">
        <v>515</v>
      </c>
      <c r="E777" s="824"/>
      <c r="F777" s="825">
        <f>E777*C777</f>
        <v>0</v>
      </c>
    </row>
    <row r="778" spans="1:6" x14ac:dyDescent="0.25">
      <c r="A778" s="822"/>
      <c r="B778" s="847"/>
      <c r="C778" s="823"/>
      <c r="D778" s="823"/>
      <c r="E778" s="824"/>
      <c r="F778" s="825"/>
    </row>
    <row r="779" spans="1:6" ht="26.25" customHeight="1" x14ac:dyDescent="0.25">
      <c r="A779" s="822" t="s">
        <v>272</v>
      </c>
      <c r="B779" s="847" t="s">
        <v>527</v>
      </c>
      <c r="C779" s="823">
        <f>C759</f>
        <v>10</v>
      </c>
      <c r="D779" s="823" t="s">
        <v>515</v>
      </c>
      <c r="E779" s="824"/>
      <c r="F779" s="825">
        <f>E779*C779</f>
        <v>0</v>
      </c>
    </row>
    <row r="780" spans="1:6" ht="9.75" customHeight="1" x14ac:dyDescent="0.25">
      <c r="A780" s="822"/>
      <c r="B780" s="847"/>
      <c r="C780" s="823"/>
      <c r="D780" s="823"/>
      <c r="E780" s="824"/>
      <c r="F780" s="825"/>
    </row>
    <row r="781" spans="1:6" ht="9" customHeight="1" x14ac:dyDescent="0.25">
      <c r="A781" s="926"/>
      <c r="B781" s="891"/>
      <c r="C781" s="823"/>
      <c r="D781" s="823"/>
      <c r="E781" s="925"/>
      <c r="F781" s="825"/>
    </row>
    <row r="782" spans="1:6" x14ac:dyDescent="0.25">
      <c r="A782" s="805"/>
      <c r="B782" s="876" t="s">
        <v>528</v>
      </c>
      <c r="C782" s="807"/>
      <c r="D782" s="807" t="s">
        <v>255</v>
      </c>
      <c r="E782" s="813"/>
      <c r="F782" s="809"/>
    </row>
    <row r="783" spans="1:6" x14ac:dyDescent="0.25">
      <c r="A783" s="805"/>
      <c r="B783" s="816"/>
      <c r="C783" s="807"/>
      <c r="D783" s="807"/>
      <c r="E783" s="813"/>
      <c r="F783" s="809"/>
    </row>
    <row r="784" spans="1:6" ht="39.6" x14ac:dyDescent="0.25">
      <c r="A784" s="927" t="s">
        <v>315</v>
      </c>
      <c r="B784" s="918" t="s">
        <v>529</v>
      </c>
      <c r="C784" s="928"/>
      <c r="D784" s="929"/>
      <c r="E784" s="930"/>
      <c r="F784" s="825"/>
    </row>
    <row r="785" spans="1:6" ht="10.5" customHeight="1" x14ac:dyDescent="0.25">
      <c r="A785" s="822"/>
      <c r="B785" s="817"/>
      <c r="C785" s="807"/>
      <c r="D785" s="807"/>
      <c r="E785" s="813"/>
      <c r="F785" s="809"/>
    </row>
    <row r="786" spans="1:6" ht="32.25" customHeight="1" x14ac:dyDescent="0.25">
      <c r="A786" s="822" t="s">
        <v>276</v>
      </c>
      <c r="B786" s="931" t="s">
        <v>530</v>
      </c>
      <c r="C786" s="823">
        <v>52</v>
      </c>
      <c r="D786" s="823" t="s">
        <v>515</v>
      </c>
      <c r="E786" s="824"/>
      <c r="F786" s="825">
        <f>E786*C786</f>
        <v>0</v>
      </c>
    </row>
    <row r="787" spans="1:6" ht="9.75" customHeight="1" x14ac:dyDescent="0.25">
      <c r="A787" s="822"/>
      <c r="B787" s="815"/>
      <c r="C787" s="823"/>
      <c r="D787" s="823"/>
      <c r="E787" s="824"/>
      <c r="F787" s="825"/>
    </row>
    <row r="788" spans="1:6" ht="26.4" x14ac:dyDescent="0.25">
      <c r="A788" s="822" t="s">
        <v>304</v>
      </c>
      <c r="B788" s="931" t="s">
        <v>531</v>
      </c>
      <c r="C788" s="823">
        <v>21</v>
      </c>
      <c r="D788" s="823" t="s">
        <v>515</v>
      </c>
      <c r="E788" s="824"/>
      <c r="F788" s="825">
        <f>E788*C788</f>
        <v>0</v>
      </c>
    </row>
    <row r="789" spans="1:6" x14ac:dyDescent="0.25">
      <c r="A789" s="822"/>
      <c r="B789" s="815"/>
      <c r="C789" s="823"/>
      <c r="D789" s="823"/>
      <c r="E789" s="824"/>
      <c r="F789" s="825"/>
    </row>
    <row r="790" spans="1:6" ht="26.4" x14ac:dyDescent="0.25">
      <c r="A790" s="822" t="s">
        <v>307</v>
      </c>
      <c r="B790" s="931" t="s">
        <v>532</v>
      </c>
      <c r="C790" s="823">
        <v>2</v>
      </c>
      <c r="D790" s="823" t="s">
        <v>515</v>
      </c>
      <c r="E790" s="824"/>
      <c r="F790" s="825">
        <f>E790*C790</f>
        <v>0</v>
      </c>
    </row>
    <row r="791" spans="1:6" x14ac:dyDescent="0.25">
      <c r="A791" s="822"/>
      <c r="B791" s="931"/>
      <c r="C791" s="823"/>
      <c r="D791" s="823"/>
      <c r="E791" s="824"/>
      <c r="F791" s="825"/>
    </row>
    <row r="792" spans="1:6" x14ac:dyDescent="0.25">
      <c r="A792" s="822"/>
      <c r="B792" s="815"/>
      <c r="C792" s="823"/>
      <c r="D792" s="823"/>
      <c r="E792" s="824"/>
      <c r="F792" s="825"/>
    </row>
    <row r="793" spans="1:6" x14ac:dyDescent="0.25">
      <c r="A793" s="822"/>
      <c r="B793" s="931"/>
      <c r="C793" s="823"/>
      <c r="D793" s="823"/>
      <c r="E793" s="824"/>
      <c r="F793" s="825"/>
    </row>
    <row r="794" spans="1:6" x14ac:dyDescent="0.25">
      <c r="A794" s="822"/>
      <c r="B794" s="815"/>
      <c r="C794" s="823"/>
      <c r="D794" s="823"/>
      <c r="E794" s="824"/>
      <c r="F794" s="825"/>
    </row>
    <row r="795" spans="1:6" x14ac:dyDescent="0.25">
      <c r="A795" s="822"/>
      <c r="B795" s="931"/>
      <c r="C795" s="823"/>
      <c r="D795" s="823"/>
      <c r="E795" s="932"/>
      <c r="F795" s="825"/>
    </row>
    <row r="796" spans="1:6" ht="12.75" customHeight="1" x14ac:dyDescent="0.25">
      <c r="A796" s="805"/>
      <c r="B796" s="815"/>
      <c r="C796" s="807"/>
      <c r="D796" s="807"/>
      <c r="E796" s="808"/>
      <c r="F796" s="809"/>
    </row>
    <row r="797" spans="1:6" ht="12.75" customHeight="1" thickBot="1" x14ac:dyDescent="0.3">
      <c r="A797" s="827"/>
      <c r="B797" s="828"/>
      <c r="C797" s="829" t="s">
        <v>188</v>
      </c>
      <c r="D797" s="830"/>
      <c r="E797" s="831"/>
      <c r="F797" s="832">
        <f>SUM(F773:F796)</f>
        <v>0</v>
      </c>
    </row>
    <row r="798" spans="1:6" x14ac:dyDescent="0.25">
      <c r="A798" s="933"/>
      <c r="B798" s="853"/>
      <c r="C798" s="860"/>
      <c r="D798" s="860"/>
      <c r="E798" s="934"/>
      <c r="F798" s="935"/>
    </row>
    <row r="799" spans="1:6" x14ac:dyDescent="0.25">
      <c r="A799" s="805"/>
      <c r="B799" s="844" t="s">
        <v>347</v>
      </c>
      <c r="E799" s="850"/>
      <c r="F799" s="809"/>
    </row>
    <row r="800" spans="1:6" x14ac:dyDescent="0.25">
      <c r="A800" s="805"/>
      <c r="B800" s="844"/>
      <c r="E800" s="850"/>
      <c r="F800" s="809"/>
    </row>
    <row r="801" spans="1:6" x14ac:dyDescent="0.25">
      <c r="A801" s="805"/>
      <c r="B801" s="844" t="s">
        <v>533</v>
      </c>
      <c r="E801" s="850"/>
      <c r="F801" s="809"/>
    </row>
    <row r="802" spans="1:6" x14ac:dyDescent="0.25">
      <c r="A802" s="805"/>
      <c r="B802" s="834"/>
      <c r="C802" s="909"/>
      <c r="E802" s="850"/>
      <c r="F802" s="809"/>
    </row>
    <row r="803" spans="1:6" x14ac:dyDescent="0.25">
      <c r="A803" s="805"/>
      <c r="B803" s="834"/>
      <c r="C803" s="909"/>
      <c r="E803" s="850"/>
      <c r="F803" s="809"/>
    </row>
    <row r="804" spans="1:6" x14ac:dyDescent="0.25">
      <c r="A804" s="805"/>
      <c r="B804" s="834"/>
      <c r="C804" s="909"/>
      <c r="E804" s="850" t="s">
        <v>534</v>
      </c>
      <c r="F804" s="809">
        <f>F769</f>
        <v>0</v>
      </c>
    </row>
    <row r="805" spans="1:6" x14ac:dyDescent="0.25">
      <c r="A805" s="805"/>
      <c r="B805" s="834"/>
      <c r="C805" s="909"/>
      <c r="E805" s="850"/>
      <c r="F805" s="809"/>
    </row>
    <row r="806" spans="1:6" x14ac:dyDescent="0.25">
      <c r="A806" s="805"/>
      <c r="B806" s="834"/>
      <c r="C806" s="909"/>
      <c r="E806" s="850" t="s">
        <v>535</v>
      </c>
      <c r="F806" s="809">
        <f>F797</f>
        <v>0</v>
      </c>
    </row>
    <row r="807" spans="1:6" x14ac:dyDescent="0.25">
      <c r="A807" s="805"/>
      <c r="B807" s="834"/>
      <c r="C807" s="909"/>
      <c r="E807" s="850"/>
      <c r="F807" s="809"/>
    </row>
    <row r="808" spans="1:6" x14ac:dyDescent="0.25">
      <c r="A808" s="805"/>
      <c r="B808" s="834"/>
      <c r="C808" s="909"/>
      <c r="E808" s="850"/>
      <c r="F808" s="809"/>
    </row>
    <row r="809" spans="1:6" x14ac:dyDescent="0.25">
      <c r="A809" s="805"/>
      <c r="B809" s="834"/>
      <c r="C809" s="909"/>
      <c r="E809" s="850"/>
      <c r="F809" s="809"/>
    </row>
    <row r="810" spans="1:6" x14ac:dyDescent="0.25">
      <c r="A810" s="805"/>
      <c r="B810" s="834"/>
      <c r="C810" s="909"/>
      <c r="E810" s="850"/>
      <c r="F810" s="809"/>
    </row>
    <row r="811" spans="1:6" x14ac:dyDescent="0.25">
      <c r="A811" s="805"/>
      <c r="B811" s="834"/>
      <c r="C811" s="909"/>
      <c r="E811" s="850"/>
      <c r="F811" s="809"/>
    </row>
    <row r="812" spans="1:6" x14ac:dyDescent="0.25">
      <c r="A812" s="805"/>
      <c r="B812" s="834"/>
      <c r="C812" s="909"/>
      <c r="E812" s="850"/>
      <c r="F812" s="809"/>
    </row>
    <row r="813" spans="1:6" x14ac:dyDescent="0.25">
      <c r="A813" s="805"/>
      <c r="B813" s="834"/>
      <c r="C813" s="909"/>
      <c r="E813" s="850"/>
      <c r="F813" s="809"/>
    </row>
    <row r="814" spans="1:6" ht="13.8" thickBot="1" x14ac:dyDescent="0.3">
      <c r="A814" s="827"/>
      <c r="B814" s="828"/>
      <c r="C814" s="829" t="str">
        <f>C738</f>
        <v>To Extension of RCC collection :</v>
      </c>
      <c r="D814" s="830"/>
      <c r="E814" s="831"/>
      <c r="F814" s="832">
        <f>SUM(F801:F813)</f>
        <v>0</v>
      </c>
    </row>
    <row r="815" spans="1:6" x14ac:dyDescent="0.25">
      <c r="A815" s="936"/>
      <c r="B815" s="834"/>
      <c r="C815" s="835"/>
      <c r="D815" s="937"/>
      <c r="E815" s="810"/>
      <c r="F815" s="838"/>
    </row>
    <row r="816" spans="1:6" x14ac:dyDescent="0.25">
      <c r="A816" s="936"/>
      <c r="B816" s="817" t="s">
        <v>536</v>
      </c>
      <c r="C816" s="937"/>
      <c r="D816" s="937"/>
      <c r="E816" s="938"/>
      <c r="F816" s="838"/>
    </row>
    <row r="817" spans="1:6" ht="12.75" customHeight="1" x14ac:dyDescent="0.25">
      <c r="A817" s="936"/>
      <c r="B817" s="817"/>
      <c r="C817" s="937"/>
      <c r="D817" s="937"/>
      <c r="E817" s="938"/>
      <c r="F817" s="838"/>
    </row>
    <row r="818" spans="1:6" ht="12.75" customHeight="1" x14ac:dyDescent="0.25">
      <c r="A818" s="915"/>
      <c r="B818" s="939" t="s">
        <v>537</v>
      </c>
      <c r="C818" s="857"/>
      <c r="D818" s="917"/>
      <c r="E818" s="808"/>
      <c r="F818" s="940"/>
    </row>
    <row r="819" spans="1:6" ht="12.75" customHeight="1" x14ac:dyDescent="0.25">
      <c r="A819" s="915"/>
      <c r="B819" s="941"/>
      <c r="C819" s="857"/>
      <c r="D819" s="917"/>
      <c r="E819" s="813"/>
      <c r="F819" s="940"/>
    </row>
    <row r="820" spans="1:6" ht="26.4" x14ac:dyDescent="0.25">
      <c r="A820" s="915"/>
      <c r="B820" s="942" t="s">
        <v>538</v>
      </c>
      <c r="C820" s="857"/>
      <c r="D820" s="917"/>
      <c r="E820" s="813"/>
      <c r="F820" s="940"/>
    </row>
    <row r="821" spans="1:6" ht="12.75" customHeight="1" x14ac:dyDescent="0.25">
      <c r="A821" s="927"/>
      <c r="B821" s="943"/>
      <c r="C821" s="857"/>
      <c r="D821" s="917"/>
      <c r="E821" s="813"/>
      <c r="F821" s="940"/>
    </row>
    <row r="822" spans="1:6" ht="26.4" x14ac:dyDescent="0.25">
      <c r="A822" s="927" t="s">
        <v>262</v>
      </c>
      <c r="B822" s="941" t="s">
        <v>539</v>
      </c>
      <c r="C822" s="944">
        <v>435</v>
      </c>
      <c r="D822" s="944" t="s">
        <v>402</v>
      </c>
      <c r="E822" s="824"/>
      <c r="F822" s="825">
        <f>C822*E822</f>
        <v>0</v>
      </c>
    </row>
    <row r="823" spans="1:6" ht="12.75" customHeight="1" x14ac:dyDescent="0.25">
      <c r="A823" s="927"/>
      <c r="B823" s="941"/>
      <c r="C823" s="857"/>
      <c r="D823" s="917"/>
      <c r="E823" s="813"/>
      <c r="F823" s="940"/>
    </row>
    <row r="824" spans="1:6" ht="26.4" x14ac:dyDescent="0.25">
      <c r="A824" s="927" t="s">
        <v>266</v>
      </c>
      <c r="B824" s="941" t="s">
        <v>540</v>
      </c>
      <c r="C824" s="944">
        <v>284</v>
      </c>
      <c r="D824" s="944" t="s">
        <v>402</v>
      </c>
      <c r="E824" s="824"/>
      <c r="F824" s="825">
        <f>C824*E824</f>
        <v>0</v>
      </c>
    </row>
    <row r="825" spans="1:6" ht="12.75" customHeight="1" x14ac:dyDescent="0.25">
      <c r="A825" s="927"/>
      <c r="B825" s="941"/>
      <c r="C825" s="944"/>
      <c r="D825" s="944"/>
      <c r="E825" s="824"/>
      <c r="F825" s="825"/>
    </row>
    <row r="826" spans="1:6" x14ac:dyDescent="0.25">
      <c r="A826" s="915"/>
      <c r="B826" s="943" t="s">
        <v>541</v>
      </c>
      <c r="C826" s="857"/>
      <c r="D826" s="917"/>
      <c r="E826" s="813"/>
      <c r="F826" s="940"/>
    </row>
    <row r="827" spans="1:6" ht="10.5" customHeight="1" x14ac:dyDescent="0.25">
      <c r="A827" s="915"/>
      <c r="B827" s="941"/>
      <c r="C827" s="857"/>
      <c r="D827" s="917"/>
      <c r="E827" s="813"/>
      <c r="F827" s="940"/>
    </row>
    <row r="828" spans="1:6" x14ac:dyDescent="0.25">
      <c r="A828" s="915" t="s">
        <v>270</v>
      </c>
      <c r="B828" s="941" t="s">
        <v>542</v>
      </c>
      <c r="C828" s="944">
        <v>483</v>
      </c>
      <c r="D828" s="944" t="s">
        <v>515</v>
      </c>
      <c r="E828" s="824"/>
      <c r="F828" s="825">
        <f>C828*E828</f>
        <v>0</v>
      </c>
    </row>
    <row r="829" spans="1:6" ht="12.75" customHeight="1" x14ac:dyDescent="0.25">
      <c r="A829" s="915"/>
      <c r="B829" s="941"/>
      <c r="C829" s="857"/>
      <c r="D829" s="917"/>
      <c r="E829" s="813"/>
      <c r="F829" s="940"/>
    </row>
    <row r="830" spans="1:6" x14ac:dyDescent="0.25">
      <c r="A830" s="915" t="s">
        <v>272</v>
      </c>
      <c r="B830" s="941" t="s">
        <v>543</v>
      </c>
      <c r="C830" s="944">
        <v>410</v>
      </c>
      <c r="D830" s="944" t="s">
        <v>515</v>
      </c>
      <c r="E830" s="824"/>
      <c r="F830" s="825">
        <f>C830*E830</f>
        <v>0</v>
      </c>
    </row>
    <row r="831" spans="1:6" ht="12.75" customHeight="1" x14ac:dyDescent="0.25">
      <c r="A831" s="915"/>
      <c r="B831" s="941"/>
      <c r="C831" s="857"/>
      <c r="D831" s="917"/>
      <c r="E831" s="813"/>
      <c r="F831" s="940"/>
    </row>
    <row r="832" spans="1:6" ht="12.75" customHeight="1" x14ac:dyDescent="0.25">
      <c r="A832" s="915" t="s">
        <v>276</v>
      </c>
      <c r="B832" s="941" t="s">
        <v>544</v>
      </c>
      <c r="C832" s="944">
        <v>23</v>
      </c>
      <c r="D832" s="944" t="s">
        <v>515</v>
      </c>
      <c r="E832" s="824"/>
      <c r="F832" s="825">
        <f>C832*E832</f>
        <v>0</v>
      </c>
    </row>
    <row r="833" spans="1:6" ht="12.75" customHeight="1" x14ac:dyDescent="0.25">
      <c r="A833" s="915"/>
      <c r="B833" s="941"/>
      <c r="C833" s="857"/>
      <c r="D833" s="917"/>
      <c r="E833" s="813"/>
      <c r="F833" s="940"/>
    </row>
    <row r="834" spans="1:6" ht="12.75" customHeight="1" x14ac:dyDescent="0.25">
      <c r="A834" s="915" t="s">
        <v>304</v>
      </c>
      <c r="B834" s="941" t="s">
        <v>545</v>
      </c>
      <c r="C834" s="944">
        <v>23</v>
      </c>
      <c r="D834" s="944" t="s">
        <v>515</v>
      </c>
      <c r="E834" s="824"/>
      <c r="F834" s="825">
        <f>C834*E834</f>
        <v>0</v>
      </c>
    </row>
    <row r="835" spans="1:6" ht="12.75" customHeight="1" x14ac:dyDescent="0.25">
      <c r="A835" s="915"/>
      <c r="B835" s="941"/>
      <c r="C835" s="857"/>
      <c r="D835" s="917"/>
      <c r="E835" s="813"/>
      <c r="F835" s="940"/>
    </row>
    <row r="836" spans="1:6" ht="12.75" customHeight="1" x14ac:dyDescent="0.25">
      <c r="A836" s="915" t="s">
        <v>307</v>
      </c>
      <c r="B836" s="941" t="s">
        <v>546</v>
      </c>
      <c r="C836" s="944">
        <f>C832</f>
        <v>23</v>
      </c>
      <c r="D836" s="944" t="s">
        <v>515</v>
      </c>
      <c r="E836" s="824"/>
      <c r="F836" s="825">
        <f>C836*E836</f>
        <v>0</v>
      </c>
    </row>
    <row r="837" spans="1:6" ht="12.75" customHeight="1" x14ac:dyDescent="0.25">
      <c r="A837" s="915"/>
      <c r="B837" s="941"/>
      <c r="C837" s="857"/>
      <c r="D837" s="917"/>
      <c r="E837" s="813"/>
      <c r="F837" s="940"/>
    </row>
    <row r="838" spans="1:6" ht="12.75" customHeight="1" x14ac:dyDescent="0.25">
      <c r="A838" s="915"/>
      <c r="B838" s="943" t="s">
        <v>547</v>
      </c>
      <c r="C838" s="857"/>
      <c r="D838" s="917"/>
      <c r="E838" s="813"/>
      <c r="F838" s="940"/>
    </row>
    <row r="839" spans="1:6" ht="12.75" customHeight="1" x14ac:dyDescent="0.25">
      <c r="A839" s="915"/>
      <c r="B839" s="941"/>
      <c r="C839" s="857"/>
      <c r="D839" s="917"/>
      <c r="E839" s="813"/>
      <c r="F839" s="940"/>
    </row>
    <row r="840" spans="1:6" ht="12.75" customHeight="1" x14ac:dyDescent="0.25">
      <c r="A840" s="915" t="s">
        <v>310</v>
      </c>
      <c r="B840" s="941" t="s">
        <v>548</v>
      </c>
      <c r="C840" s="944">
        <v>195</v>
      </c>
      <c r="D840" s="944" t="s">
        <v>515</v>
      </c>
      <c r="E840" s="824"/>
      <c r="F840" s="825">
        <f>C840*E840</f>
        <v>0</v>
      </c>
    </row>
    <row r="841" spans="1:6" ht="12.75" customHeight="1" x14ac:dyDescent="0.25">
      <c r="A841" s="915"/>
      <c r="B841" s="941"/>
      <c r="C841" s="857"/>
      <c r="D841" s="917"/>
      <c r="E841" s="813"/>
      <c r="F841" s="940"/>
    </row>
    <row r="842" spans="1:6" ht="12.75" customHeight="1" x14ac:dyDescent="0.25">
      <c r="A842" s="915" t="s">
        <v>312</v>
      </c>
      <c r="B842" s="941" t="s">
        <v>549</v>
      </c>
      <c r="C842" s="944">
        <v>144</v>
      </c>
      <c r="D842" s="944" t="s">
        <v>515</v>
      </c>
      <c r="E842" s="824"/>
      <c r="F842" s="825">
        <f>C842*E842</f>
        <v>0</v>
      </c>
    </row>
    <row r="843" spans="1:6" ht="12.75" customHeight="1" x14ac:dyDescent="0.25">
      <c r="A843" s="915"/>
      <c r="B843" s="941"/>
      <c r="C843" s="857"/>
      <c r="D843" s="917"/>
      <c r="E843" s="813"/>
      <c r="F843" s="940"/>
    </row>
    <row r="844" spans="1:6" ht="12.75" customHeight="1" x14ac:dyDescent="0.25">
      <c r="A844" s="915"/>
      <c r="B844" s="939" t="s">
        <v>550</v>
      </c>
      <c r="C844" s="857"/>
      <c r="D844" s="917"/>
      <c r="E844" s="813"/>
      <c r="F844" s="940"/>
    </row>
    <row r="845" spans="1:6" ht="12.75" customHeight="1" x14ac:dyDescent="0.25">
      <c r="A845" s="915"/>
      <c r="B845" s="943"/>
      <c r="C845" s="857"/>
      <c r="D845" s="917"/>
      <c r="E845" s="813"/>
      <c r="F845" s="940"/>
    </row>
    <row r="846" spans="1:6" ht="12.75" customHeight="1" x14ac:dyDescent="0.25">
      <c r="A846" s="915"/>
      <c r="B846" s="942" t="s">
        <v>551</v>
      </c>
      <c r="C846" s="857"/>
      <c r="D846" s="917"/>
      <c r="E846" s="813"/>
      <c r="F846" s="940"/>
    </row>
    <row r="847" spans="1:6" ht="12.75" customHeight="1" x14ac:dyDescent="0.25">
      <c r="A847" s="915"/>
      <c r="B847" s="943"/>
      <c r="C847" s="857"/>
      <c r="D847" s="917"/>
      <c r="E847" s="813"/>
      <c r="F847" s="940"/>
    </row>
    <row r="848" spans="1:6" ht="41.25" customHeight="1" x14ac:dyDescent="0.25">
      <c r="A848" s="915"/>
      <c r="B848" s="939" t="s">
        <v>552</v>
      </c>
      <c r="C848" s="857"/>
      <c r="D848" s="917"/>
      <c r="E848" s="813"/>
      <c r="F848" s="940"/>
    </row>
    <row r="849" spans="1:6" x14ac:dyDescent="0.25">
      <c r="A849" s="945"/>
      <c r="B849" s="891"/>
      <c r="C849" s="807"/>
      <c r="D849" s="807"/>
      <c r="E849" s="812"/>
      <c r="F849" s="809"/>
    </row>
    <row r="850" spans="1:6" x14ac:dyDescent="0.25">
      <c r="A850" s="915" t="s">
        <v>375</v>
      </c>
      <c r="B850" s="941" t="s">
        <v>553</v>
      </c>
      <c r="C850" s="944">
        <v>217</v>
      </c>
      <c r="D850" s="944" t="s">
        <v>402</v>
      </c>
      <c r="E850" s="824"/>
      <c r="F850" s="825">
        <f>C850*E850</f>
        <v>0</v>
      </c>
    </row>
    <row r="851" spans="1:6" x14ac:dyDescent="0.25">
      <c r="A851" s="915"/>
      <c r="B851" s="941"/>
      <c r="C851" s="944"/>
      <c r="D851" s="944"/>
      <c r="E851" s="824"/>
      <c r="F851" s="825"/>
    </row>
    <row r="852" spans="1:6" x14ac:dyDescent="0.25">
      <c r="A852" s="915" t="s">
        <v>377</v>
      </c>
      <c r="B852" s="941" t="s">
        <v>554</v>
      </c>
      <c r="C852" s="944">
        <v>95</v>
      </c>
      <c r="D852" s="944" t="s">
        <v>402</v>
      </c>
      <c r="E852" s="824"/>
      <c r="F852" s="825">
        <f>C852*E852</f>
        <v>0</v>
      </c>
    </row>
    <row r="853" spans="1:6" x14ac:dyDescent="0.25">
      <c r="A853" s="915"/>
      <c r="B853" s="943"/>
      <c r="C853" s="857"/>
      <c r="D853" s="917"/>
      <c r="E853" s="813"/>
      <c r="F853" s="940"/>
    </row>
    <row r="854" spans="1:6" x14ac:dyDescent="0.25">
      <c r="A854" s="915" t="s">
        <v>379</v>
      </c>
      <c r="B854" s="941" t="s">
        <v>555</v>
      </c>
      <c r="C854" s="944">
        <v>136</v>
      </c>
      <c r="D854" s="944" t="s">
        <v>402</v>
      </c>
      <c r="E854" s="824"/>
      <c r="F854" s="825">
        <f>C854*E854</f>
        <v>0</v>
      </c>
    </row>
    <row r="855" spans="1:6" ht="12.75" customHeight="1" x14ac:dyDescent="0.25">
      <c r="A855" s="915"/>
      <c r="B855" s="941"/>
      <c r="C855" s="857"/>
      <c r="D855" s="917"/>
      <c r="E855" s="813"/>
      <c r="F855" s="940"/>
    </row>
    <row r="856" spans="1:6" x14ac:dyDescent="0.25">
      <c r="A856" s="805"/>
      <c r="B856" s="834"/>
      <c r="C856" s="946"/>
      <c r="E856" s="947"/>
      <c r="F856" s="809"/>
    </row>
    <row r="857" spans="1:6" ht="13.8" thickBot="1" x14ac:dyDescent="0.3">
      <c r="A857" s="827"/>
      <c r="B857" s="828"/>
      <c r="C857" s="1184" t="s">
        <v>188</v>
      </c>
      <c r="D857" s="1185"/>
      <c r="E857" s="1186"/>
      <c r="F857" s="832">
        <f>SUM(F822:F856)</f>
        <v>0</v>
      </c>
    </row>
    <row r="858" spans="1:6" x14ac:dyDescent="0.25">
      <c r="A858" s="833"/>
      <c r="B858" s="868"/>
      <c r="C858" s="882"/>
      <c r="D858" s="836"/>
      <c r="E858" s="854"/>
      <c r="F858" s="856"/>
    </row>
    <row r="859" spans="1:6" x14ac:dyDescent="0.25">
      <c r="A859" s="915"/>
      <c r="B859" s="942" t="s">
        <v>556</v>
      </c>
      <c r="C859" s="857"/>
      <c r="D859" s="917"/>
      <c r="E859" s="813"/>
      <c r="F859" s="940"/>
    </row>
    <row r="860" spans="1:6" ht="12.75" customHeight="1" x14ac:dyDescent="0.25">
      <c r="A860" s="915"/>
      <c r="B860" s="941"/>
      <c r="C860" s="857"/>
      <c r="D860" s="917"/>
      <c r="E860" s="813"/>
      <c r="F860" s="940"/>
    </row>
    <row r="861" spans="1:6" ht="12.75" customHeight="1" x14ac:dyDescent="0.25">
      <c r="A861" s="915" t="s">
        <v>262</v>
      </c>
      <c r="B861" s="941" t="s">
        <v>557</v>
      </c>
      <c r="C861" s="948">
        <v>28</v>
      </c>
      <c r="D861" s="944" t="s">
        <v>515</v>
      </c>
      <c r="E861" s="813"/>
      <c r="F861" s="825">
        <f>C861*E861</f>
        <v>0</v>
      </c>
    </row>
    <row r="862" spans="1:6" ht="9" customHeight="1" x14ac:dyDescent="0.25">
      <c r="A862" s="915"/>
      <c r="B862" s="941"/>
      <c r="C862" s="948"/>
      <c r="D862" s="917"/>
      <c r="E862" s="813"/>
      <c r="F862" s="940"/>
    </row>
    <row r="863" spans="1:6" ht="12.75" customHeight="1" x14ac:dyDescent="0.25">
      <c r="A863" s="915" t="s">
        <v>266</v>
      </c>
      <c r="B863" s="941" t="s">
        <v>558</v>
      </c>
      <c r="C863" s="948">
        <v>36</v>
      </c>
      <c r="D863" s="944" t="s">
        <v>515</v>
      </c>
      <c r="E863" s="813"/>
      <c r="F863" s="825">
        <f>C863*E863</f>
        <v>0</v>
      </c>
    </row>
    <row r="864" spans="1:6" ht="9" customHeight="1" x14ac:dyDescent="0.25">
      <c r="A864" s="915"/>
      <c r="B864" s="941"/>
      <c r="C864" s="948"/>
      <c r="D864" s="944"/>
      <c r="E864" s="813"/>
      <c r="F864" s="825"/>
    </row>
    <row r="865" spans="1:6" ht="12.75" customHeight="1" x14ac:dyDescent="0.25">
      <c r="A865" s="915" t="s">
        <v>270</v>
      </c>
      <c r="B865" s="941" t="s">
        <v>559</v>
      </c>
      <c r="C865" s="948">
        <v>54</v>
      </c>
      <c r="D865" s="944" t="s">
        <v>515</v>
      </c>
      <c r="E865" s="813"/>
      <c r="F865" s="825">
        <f>C865*E865</f>
        <v>0</v>
      </c>
    </row>
    <row r="866" spans="1:6" ht="9" customHeight="1" x14ac:dyDescent="0.25">
      <c r="A866" s="915"/>
      <c r="B866" s="941"/>
      <c r="C866" s="948"/>
      <c r="D866" s="917"/>
      <c r="E866" s="813"/>
      <c r="F866" s="940"/>
    </row>
    <row r="867" spans="1:6" ht="12.75" customHeight="1" x14ac:dyDescent="0.25">
      <c r="A867" s="915" t="s">
        <v>272</v>
      </c>
      <c r="B867" s="941" t="s">
        <v>560</v>
      </c>
      <c r="C867" s="948">
        <v>25</v>
      </c>
      <c r="D867" s="944" t="s">
        <v>515</v>
      </c>
      <c r="E867" s="813"/>
      <c r="F867" s="825">
        <f>C867*E867</f>
        <v>0</v>
      </c>
    </row>
    <row r="868" spans="1:6" ht="9" customHeight="1" x14ac:dyDescent="0.25">
      <c r="A868" s="915"/>
      <c r="B868" s="941"/>
      <c r="C868" s="948"/>
      <c r="D868" s="917"/>
      <c r="E868" s="813"/>
      <c r="F868" s="940"/>
    </row>
    <row r="869" spans="1:6" ht="12.75" customHeight="1" x14ac:dyDescent="0.25">
      <c r="A869" s="915" t="s">
        <v>276</v>
      </c>
      <c r="B869" s="941" t="s">
        <v>561</v>
      </c>
      <c r="C869" s="948">
        <v>15</v>
      </c>
      <c r="D869" s="944" t="s">
        <v>515</v>
      </c>
      <c r="E869" s="813"/>
      <c r="F869" s="825">
        <f>C869*E869</f>
        <v>0</v>
      </c>
    </row>
    <row r="870" spans="1:6" ht="9" customHeight="1" x14ac:dyDescent="0.25">
      <c r="A870" s="915"/>
      <c r="B870" s="941"/>
      <c r="C870" s="948"/>
      <c r="D870" s="944"/>
      <c r="E870" s="813"/>
      <c r="F870" s="825"/>
    </row>
    <row r="871" spans="1:6" x14ac:dyDescent="0.25">
      <c r="A871" s="915"/>
      <c r="B871" s="942" t="s">
        <v>562</v>
      </c>
      <c r="C871" s="857"/>
      <c r="D871" s="917"/>
      <c r="E871" s="813"/>
      <c r="F871" s="940"/>
    </row>
    <row r="872" spans="1:6" ht="9" customHeight="1" x14ac:dyDescent="0.25">
      <c r="A872" s="915"/>
      <c r="B872" s="941"/>
      <c r="C872" s="857"/>
      <c r="D872" s="917"/>
      <c r="E872" s="813"/>
      <c r="F872" s="940"/>
    </row>
    <row r="873" spans="1:6" ht="12.75" customHeight="1" x14ac:dyDescent="0.25">
      <c r="A873" s="915" t="s">
        <v>304</v>
      </c>
      <c r="B873" s="941" t="s">
        <v>563</v>
      </c>
      <c r="C873" s="944">
        <v>56</v>
      </c>
      <c r="D873" s="944" t="s">
        <v>515</v>
      </c>
      <c r="E873" s="824"/>
      <c r="F873" s="825">
        <f>C873*E873</f>
        <v>0</v>
      </c>
    </row>
    <row r="874" spans="1:6" ht="9" customHeight="1" x14ac:dyDescent="0.25">
      <c r="A874" s="915"/>
      <c r="B874" s="941"/>
      <c r="C874" s="857"/>
      <c r="D874" s="917"/>
      <c r="E874" s="813"/>
      <c r="F874" s="940"/>
    </row>
    <row r="875" spans="1:6" ht="12.75" customHeight="1" x14ac:dyDescent="0.25">
      <c r="A875" s="915" t="s">
        <v>307</v>
      </c>
      <c r="B875" s="941" t="s">
        <v>564</v>
      </c>
      <c r="C875" s="948">
        <v>82</v>
      </c>
      <c r="D875" s="944" t="s">
        <v>515</v>
      </c>
      <c r="E875" s="813"/>
      <c r="F875" s="825">
        <f>C875*E875</f>
        <v>0</v>
      </c>
    </row>
    <row r="876" spans="1:6" ht="11.25" customHeight="1" x14ac:dyDescent="0.25">
      <c r="A876" s="915"/>
      <c r="B876" s="941"/>
      <c r="C876" s="948"/>
      <c r="D876" s="944"/>
      <c r="E876" s="813"/>
      <c r="F876" s="825"/>
    </row>
    <row r="877" spans="1:6" ht="12.75" customHeight="1" x14ac:dyDescent="0.25">
      <c r="A877" s="915" t="s">
        <v>310</v>
      </c>
      <c r="B877" s="941" t="s">
        <v>565</v>
      </c>
      <c r="C877" s="948">
        <v>45</v>
      </c>
      <c r="D877" s="944" t="s">
        <v>515</v>
      </c>
      <c r="E877" s="813"/>
      <c r="F877" s="825">
        <f>C877*E877</f>
        <v>0</v>
      </c>
    </row>
    <row r="878" spans="1:6" ht="9.75" customHeight="1" x14ac:dyDescent="0.25">
      <c r="A878" s="915"/>
      <c r="B878" s="941"/>
      <c r="C878" s="948"/>
      <c r="D878" s="917"/>
      <c r="E878" s="813"/>
      <c r="F878" s="940"/>
    </row>
    <row r="879" spans="1:6" ht="12.75" customHeight="1" x14ac:dyDescent="0.25">
      <c r="A879" s="915" t="s">
        <v>312</v>
      </c>
      <c r="B879" s="941" t="s">
        <v>566</v>
      </c>
      <c r="C879" s="948">
        <v>38</v>
      </c>
      <c r="D879" s="944" t="s">
        <v>515</v>
      </c>
      <c r="E879" s="813"/>
      <c r="F879" s="825">
        <f>C879*E879</f>
        <v>0</v>
      </c>
    </row>
    <row r="880" spans="1:6" ht="9.75" customHeight="1" x14ac:dyDescent="0.25">
      <c r="A880" s="915"/>
      <c r="B880" s="941"/>
      <c r="C880" s="948"/>
      <c r="D880" s="917"/>
      <c r="E880" s="813"/>
      <c r="F880" s="940"/>
    </row>
    <row r="881" spans="1:6" ht="12.75" customHeight="1" x14ac:dyDescent="0.25">
      <c r="A881" s="915" t="s">
        <v>375</v>
      </c>
      <c r="B881" s="941" t="s">
        <v>567</v>
      </c>
      <c r="C881" s="944">
        <v>24</v>
      </c>
      <c r="D881" s="944" t="s">
        <v>515</v>
      </c>
      <c r="E881" s="824"/>
      <c r="F881" s="825">
        <f>C881*E881</f>
        <v>0</v>
      </c>
    </row>
    <row r="882" spans="1:6" ht="9.75" customHeight="1" x14ac:dyDescent="0.25">
      <c r="A882" s="915"/>
      <c r="B882" s="941"/>
      <c r="C882" s="944"/>
      <c r="D882" s="949"/>
      <c r="E882" s="824"/>
      <c r="F882" s="825"/>
    </row>
    <row r="883" spans="1:6" x14ac:dyDescent="0.25">
      <c r="A883" s="915"/>
      <c r="B883" s="942" t="s">
        <v>568</v>
      </c>
      <c r="C883" s="857"/>
      <c r="D883" s="917"/>
      <c r="E883" s="813"/>
      <c r="F883" s="940"/>
    </row>
    <row r="884" spans="1:6" ht="11.25" customHeight="1" x14ac:dyDescent="0.25">
      <c r="A884" s="915"/>
      <c r="B884" s="941"/>
      <c r="C884" s="857"/>
      <c r="D884" s="917"/>
      <c r="E884" s="813"/>
      <c r="F884" s="940"/>
    </row>
    <row r="885" spans="1:6" ht="12.75" customHeight="1" x14ac:dyDescent="0.25">
      <c r="A885" s="915" t="s">
        <v>377</v>
      </c>
      <c r="B885" s="941" t="s">
        <v>569</v>
      </c>
      <c r="C885" s="944">
        <v>88</v>
      </c>
      <c r="D885" s="944" t="s">
        <v>515</v>
      </c>
      <c r="E885" s="824"/>
      <c r="F885" s="825">
        <f>C885*E885</f>
        <v>0</v>
      </c>
    </row>
    <row r="886" spans="1:6" ht="9.75" customHeight="1" x14ac:dyDescent="0.25">
      <c r="A886" s="915"/>
      <c r="B886" s="941"/>
      <c r="C886" s="857"/>
      <c r="D886" s="917"/>
      <c r="E886" s="813"/>
      <c r="F886" s="940"/>
    </row>
    <row r="887" spans="1:6" ht="12.75" customHeight="1" x14ac:dyDescent="0.25">
      <c r="A887" s="915" t="s">
        <v>379</v>
      </c>
      <c r="B887" s="941" t="s">
        <v>570</v>
      </c>
      <c r="C887" s="948">
        <v>74</v>
      </c>
      <c r="D887" s="944" t="s">
        <v>515</v>
      </c>
      <c r="E887" s="813"/>
      <c r="F887" s="825">
        <f>C887*E887</f>
        <v>0</v>
      </c>
    </row>
    <row r="888" spans="1:6" ht="10.5" customHeight="1" x14ac:dyDescent="0.25">
      <c r="A888" s="915"/>
      <c r="B888" s="941"/>
      <c r="C888" s="948"/>
      <c r="D888" s="944"/>
      <c r="E888" s="813"/>
      <c r="F888" s="825"/>
    </row>
    <row r="889" spans="1:6" ht="12.75" customHeight="1" x14ac:dyDescent="0.25">
      <c r="A889" s="915" t="s">
        <v>571</v>
      </c>
      <c r="B889" s="941" t="s">
        <v>572</v>
      </c>
      <c r="C889" s="948">
        <v>50</v>
      </c>
      <c r="D889" s="944" t="s">
        <v>515</v>
      </c>
      <c r="E889" s="813"/>
      <c r="F889" s="825">
        <f>C889*E889</f>
        <v>0</v>
      </c>
    </row>
    <row r="890" spans="1:6" ht="9.75" customHeight="1" x14ac:dyDescent="0.25">
      <c r="A890" s="915"/>
      <c r="B890" s="941"/>
      <c r="C890" s="948"/>
      <c r="D890" s="917"/>
      <c r="E890" s="813"/>
      <c r="F890" s="940"/>
    </row>
    <row r="891" spans="1:6" ht="12.75" customHeight="1" x14ac:dyDescent="0.25">
      <c r="A891" s="915" t="s">
        <v>573</v>
      </c>
      <c r="B891" s="941" t="s">
        <v>574</v>
      </c>
      <c r="C891" s="948">
        <v>42</v>
      </c>
      <c r="D891" s="944" t="s">
        <v>515</v>
      </c>
      <c r="E891" s="813"/>
      <c r="F891" s="825">
        <f>C891*E891</f>
        <v>0</v>
      </c>
    </row>
    <row r="892" spans="1:6" ht="9.75" customHeight="1" x14ac:dyDescent="0.25">
      <c r="A892" s="915"/>
      <c r="B892" s="941"/>
      <c r="C892" s="948"/>
      <c r="D892" s="917"/>
      <c r="E892" s="813"/>
      <c r="F892" s="940"/>
    </row>
    <row r="893" spans="1:6" ht="12.75" customHeight="1" x14ac:dyDescent="0.25">
      <c r="A893" s="915" t="s">
        <v>575</v>
      </c>
      <c r="B893" s="941" t="s">
        <v>576</v>
      </c>
      <c r="C893" s="944">
        <v>77</v>
      </c>
      <c r="D893" s="944" t="s">
        <v>515</v>
      </c>
      <c r="E893" s="824"/>
      <c r="F893" s="825">
        <f>C893*E893</f>
        <v>0</v>
      </c>
    </row>
    <row r="894" spans="1:6" ht="9" customHeight="1" x14ac:dyDescent="0.25">
      <c r="A894" s="915"/>
      <c r="B894" s="941"/>
      <c r="C894" s="944"/>
      <c r="D894" s="949"/>
      <c r="E894" s="824"/>
      <c r="F894" s="825"/>
    </row>
    <row r="895" spans="1:6" ht="12.75" customHeight="1" x14ac:dyDescent="0.25">
      <c r="A895" s="915" t="s">
        <v>315</v>
      </c>
      <c r="B895" s="942" t="s">
        <v>577</v>
      </c>
      <c r="C895" s="948"/>
      <c r="D895" s="944"/>
      <c r="E895" s="813"/>
      <c r="F895" s="825"/>
    </row>
    <row r="896" spans="1:6" ht="9.75" customHeight="1" x14ac:dyDescent="0.25">
      <c r="A896" s="915"/>
      <c r="B896" s="941"/>
      <c r="C896" s="948"/>
      <c r="D896" s="944"/>
      <c r="E896" s="813"/>
      <c r="F896" s="825"/>
    </row>
    <row r="897" spans="1:6" x14ac:dyDescent="0.25">
      <c r="A897" s="915"/>
      <c r="B897" s="845" t="s">
        <v>578</v>
      </c>
      <c r="C897" s="948"/>
      <c r="D897" s="944"/>
      <c r="E897" s="813"/>
      <c r="F897" s="825"/>
    </row>
    <row r="898" spans="1:6" ht="11.25" customHeight="1" x14ac:dyDescent="0.25">
      <c r="A898" s="915"/>
      <c r="B898" s="845"/>
      <c r="C898" s="948"/>
      <c r="D898" s="944"/>
      <c r="E898" s="813"/>
      <c r="F898" s="825"/>
    </row>
    <row r="899" spans="1:6" x14ac:dyDescent="0.25">
      <c r="A899" s="915" t="s">
        <v>579</v>
      </c>
      <c r="B899" s="941" t="s">
        <v>580</v>
      </c>
      <c r="C899" s="948">
        <v>54</v>
      </c>
      <c r="D899" s="944" t="s">
        <v>515</v>
      </c>
      <c r="E899" s="813"/>
      <c r="F899" s="825">
        <f>C899*E899</f>
        <v>0</v>
      </c>
    </row>
    <row r="900" spans="1:6" ht="9" customHeight="1" x14ac:dyDescent="0.25">
      <c r="A900" s="915"/>
      <c r="B900" s="941"/>
      <c r="C900" s="948"/>
      <c r="D900" s="944"/>
      <c r="E900" s="813"/>
      <c r="F900" s="825"/>
    </row>
    <row r="901" spans="1:6" x14ac:dyDescent="0.25">
      <c r="A901" s="915" t="s">
        <v>581</v>
      </c>
      <c r="B901" s="941" t="s">
        <v>582</v>
      </c>
      <c r="C901" s="948">
        <v>32</v>
      </c>
      <c r="D901" s="944" t="s">
        <v>515</v>
      </c>
      <c r="E901" s="813"/>
      <c r="F901" s="825">
        <f>C901*E901</f>
        <v>0</v>
      </c>
    </row>
    <row r="902" spans="1:6" ht="8.25" customHeight="1" x14ac:dyDescent="0.25">
      <c r="A902" s="915"/>
      <c r="B902" s="941"/>
      <c r="C902" s="948"/>
      <c r="D902" s="944"/>
      <c r="E902" s="813"/>
      <c r="F902" s="825"/>
    </row>
    <row r="903" spans="1:6" x14ac:dyDescent="0.25">
      <c r="A903" s="915" t="s">
        <v>583</v>
      </c>
      <c r="B903" s="941" t="s">
        <v>584</v>
      </c>
      <c r="C903" s="948">
        <v>48</v>
      </c>
      <c r="D903" s="944" t="s">
        <v>515</v>
      </c>
      <c r="E903" s="813"/>
      <c r="F903" s="825">
        <f>C903*E903</f>
        <v>0</v>
      </c>
    </row>
    <row r="904" spans="1:6" ht="9" customHeight="1" x14ac:dyDescent="0.25">
      <c r="A904" s="915"/>
      <c r="B904" s="941"/>
      <c r="C904" s="948"/>
      <c r="D904" s="944"/>
      <c r="E904" s="813"/>
      <c r="F904" s="825"/>
    </row>
    <row r="905" spans="1:6" x14ac:dyDescent="0.25">
      <c r="A905" s="915" t="s">
        <v>585</v>
      </c>
      <c r="B905" s="941" t="s">
        <v>586</v>
      </c>
      <c r="C905" s="948">
        <v>50</v>
      </c>
      <c r="D905" s="944" t="s">
        <v>515</v>
      </c>
      <c r="E905" s="813"/>
      <c r="F905" s="825">
        <f>C905*E905</f>
        <v>0</v>
      </c>
    </row>
    <row r="906" spans="1:6" ht="8.25" customHeight="1" x14ac:dyDescent="0.25">
      <c r="A906" s="915"/>
      <c r="B906" s="941"/>
      <c r="C906" s="948"/>
      <c r="D906" s="944"/>
      <c r="E906" s="813"/>
      <c r="F906" s="825"/>
    </row>
    <row r="907" spans="1:6" x14ac:dyDescent="0.25">
      <c r="A907" s="915" t="s">
        <v>587</v>
      </c>
      <c r="B907" s="941" t="s">
        <v>588</v>
      </c>
      <c r="C907" s="948">
        <v>17</v>
      </c>
      <c r="D907" s="944" t="s">
        <v>515</v>
      </c>
      <c r="E907" s="813"/>
      <c r="F907" s="825">
        <f>C907*E907</f>
        <v>0</v>
      </c>
    </row>
    <row r="908" spans="1:6" x14ac:dyDescent="0.25">
      <c r="A908" s="805"/>
      <c r="B908" s="834"/>
      <c r="C908" s="946"/>
      <c r="E908" s="947"/>
      <c r="F908" s="809"/>
    </row>
    <row r="909" spans="1:6" ht="13.8" thickBot="1" x14ac:dyDescent="0.3">
      <c r="A909" s="827"/>
      <c r="B909" s="828"/>
      <c r="C909" s="1184" t="s">
        <v>188</v>
      </c>
      <c r="D909" s="1185"/>
      <c r="E909" s="1186"/>
      <c r="F909" s="832">
        <f>SUM(F860:F908)</f>
        <v>0</v>
      </c>
    </row>
    <row r="910" spans="1:6" x14ac:dyDescent="0.25">
      <c r="A910" s="833"/>
      <c r="B910" s="868"/>
      <c r="C910" s="882"/>
      <c r="D910" s="836"/>
      <c r="E910" s="854"/>
      <c r="F910" s="856"/>
    </row>
    <row r="911" spans="1:6" x14ac:dyDescent="0.25">
      <c r="A911" s="915"/>
      <c r="B911" s="950" t="s">
        <v>589</v>
      </c>
      <c r="C911" s="916"/>
      <c r="D911" s="917"/>
      <c r="E911" s="813"/>
      <c r="F911" s="923"/>
    </row>
    <row r="912" spans="1:6" x14ac:dyDescent="0.25">
      <c r="A912" s="915"/>
      <c r="B912" s="951"/>
      <c r="C912" s="916"/>
      <c r="D912" s="917"/>
      <c r="E912" s="813"/>
      <c r="F912" s="923"/>
    </row>
    <row r="913" spans="1:10" ht="105.6" x14ac:dyDescent="0.25">
      <c r="A913" s="915"/>
      <c r="B913" s="952" t="s">
        <v>590</v>
      </c>
      <c r="C913" s="916"/>
      <c r="D913" s="917"/>
      <c r="E913" s="953"/>
      <c r="F913" s="923"/>
    </row>
    <row r="914" spans="1:10" ht="12.75" customHeight="1" x14ac:dyDescent="0.25">
      <c r="A914" s="915"/>
      <c r="B914" s="951"/>
      <c r="C914" s="916"/>
      <c r="D914" s="917"/>
      <c r="E914" s="953"/>
      <c r="F914" s="923"/>
    </row>
    <row r="915" spans="1:10" ht="92.4" x14ac:dyDescent="0.25">
      <c r="A915" s="927" t="s">
        <v>262</v>
      </c>
      <c r="B915" s="891" t="s">
        <v>591</v>
      </c>
      <c r="C915" s="944">
        <v>15</v>
      </c>
      <c r="D915" s="944" t="s">
        <v>515</v>
      </c>
      <c r="E915" s="376"/>
      <c r="F915" s="825">
        <f>C915*E915</f>
        <v>0</v>
      </c>
    </row>
    <row r="916" spans="1:10" ht="12.75" customHeight="1" x14ac:dyDescent="0.25">
      <c r="A916" s="927"/>
      <c r="B916" s="891"/>
      <c r="C916" s="944"/>
      <c r="D916" s="944"/>
      <c r="E916" s="376"/>
      <c r="F916" s="954"/>
    </row>
    <row r="917" spans="1:10" ht="54" customHeight="1" x14ac:dyDescent="0.25">
      <c r="A917" s="927" t="s">
        <v>266</v>
      </c>
      <c r="B917" s="891" t="s">
        <v>592</v>
      </c>
      <c r="C917" s="955">
        <v>29</v>
      </c>
      <c r="D917" s="944" t="s">
        <v>515</v>
      </c>
      <c r="E917" s="956"/>
      <c r="F917" s="899">
        <f>C917*E917</f>
        <v>0</v>
      </c>
    </row>
    <row r="918" spans="1:10" x14ac:dyDescent="0.25">
      <c r="A918" s="927"/>
      <c r="B918" s="815"/>
      <c r="C918" s="955"/>
      <c r="D918" s="944"/>
      <c r="E918" s="957"/>
      <c r="F918" s="899"/>
    </row>
    <row r="919" spans="1:10" ht="52.8" x14ac:dyDescent="0.25">
      <c r="A919" s="927" t="s">
        <v>270</v>
      </c>
      <c r="B919" s="941" t="s">
        <v>593</v>
      </c>
      <c r="C919" s="955">
        <v>2</v>
      </c>
      <c r="D919" s="944" t="s">
        <v>515</v>
      </c>
      <c r="E919" s="376"/>
      <c r="F919" s="825">
        <f>C919*E919</f>
        <v>0</v>
      </c>
    </row>
    <row r="920" spans="1:10" x14ac:dyDescent="0.25">
      <c r="A920" s="927"/>
      <c r="B920" s="941"/>
      <c r="C920" s="955"/>
      <c r="D920" s="944"/>
      <c r="E920" s="428"/>
      <c r="F920" s="825"/>
    </row>
    <row r="921" spans="1:10" ht="65.25" customHeight="1" x14ac:dyDescent="0.25">
      <c r="A921" s="927" t="s">
        <v>272</v>
      </c>
      <c r="B921" s="958" t="s">
        <v>594</v>
      </c>
      <c r="C921" s="955">
        <v>1</v>
      </c>
      <c r="D921" s="944" t="s">
        <v>515</v>
      </c>
      <c r="E921" s="428"/>
      <c r="F921" s="959">
        <f>E921*C921</f>
        <v>0</v>
      </c>
    </row>
    <row r="922" spans="1:10" x14ac:dyDescent="0.25">
      <c r="A922" s="927"/>
      <c r="B922" s="815"/>
      <c r="C922" s="955"/>
      <c r="D922" s="944"/>
      <c r="E922" s="956"/>
      <c r="F922" s="899"/>
    </row>
    <row r="923" spans="1:10" ht="39.6" x14ac:dyDescent="0.25">
      <c r="A923" s="927" t="s">
        <v>276</v>
      </c>
      <c r="B923" s="891" t="s">
        <v>595</v>
      </c>
      <c r="C923" s="955">
        <v>29</v>
      </c>
      <c r="D923" s="944" t="s">
        <v>515</v>
      </c>
      <c r="E923" s="376"/>
      <c r="F923" s="825">
        <f>C923*E923</f>
        <v>0</v>
      </c>
      <c r="G923" s="960"/>
      <c r="H923" s="960"/>
      <c r="I923" s="960"/>
      <c r="J923" s="896"/>
    </row>
    <row r="924" spans="1:10" s="896" customFormat="1" ht="7.5" customHeight="1" x14ac:dyDescent="0.25">
      <c r="A924" s="927"/>
      <c r="B924" s="961"/>
      <c r="C924" s="955"/>
      <c r="D924" s="944"/>
      <c r="E924" s="376"/>
      <c r="F924" s="825"/>
      <c r="G924" s="960"/>
      <c r="H924" s="960"/>
      <c r="I924" s="960"/>
    </row>
    <row r="925" spans="1:10" s="896" customFormat="1" ht="26.4" x14ac:dyDescent="0.25">
      <c r="A925" s="927" t="s">
        <v>304</v>
      </c>
      <c r="B925" s="962" t="s">
        <v>596</v>
      </c>
      <c r="C925" s="955">
        <v>23</v>
      </c>
      <c r="D925" s="944" t="s">
        <v>515</v>
      </c>
      <c r="E925" s="376"/>
      <c r="F925" s="825">
        <f>C925*E925</f>
        <v>0</v>
      </c>
      <c r="G925" s="960"/>
      <c r="H925" s="960"/>
      <c r="I925" s="960"/>
    </row>
    <row r="926" spans="1:10" s="896" customFormat="1" x14ac:dyDescent="0.25">
      <c r="A926" s="927"/>
      <c r="B926" s="963"/>
      <c r="C926" s="955"/>
      <c r="D926" s="944"/>
      <c r="E926" s="376"/>
      <c r="F926" s="825"/>
      <c r="G926" s="960"/>
      <c r="H926" s="960"/>
      <c r="I926" s="960"/>
    </row>
    <row r="927" spans="1:10" ht="38.25" customHeight="1" x14ac:dyDescent="0.25">
      <c r="A927" s="927" t="s">
        <v>307</v>
      </c>
      <c r="B927" s="941" t="s">
        <v>597</v>
      </c>
      <c r="C927" s="955">
        <v>35</v>
      </c>
      <c r="D927" s="944" t="s">
        <v>515</v>
      </c>
      <c r="E927" s="376"/>
      <c r="F927" s="959">
        <f>E927*C927</f>
        <v>0</v>
      </c>
    </row>
    <row r="928" spans="1:10" x14ac:dyDescent="0.25">
      <c r="A928" s="927"/>
      <c r="B928" s="941"/>
      <c r="C928" s="955"/>
      <c r="D928" s="944"/>
      <c r="E928" s="376"/>
      <c r="F928" s="959"/>
    </row>
    <row r="929" spans="1:6" x14ac:dyDescent="0.25">
      <c r="A929" s="927" t="s">
        <v>310</v>
      </c>
      <c r="B929" s="941" t="s">
        <v>598</v>
      </c>
      <c r="C929" s="955">
        <v>8</v>
      </c>
      <c r="D929" s="944" t="s">
        <v>515</v>
      </c>
      <c r="E929" s="376"/>
      <c r="F929" s="825">
        <f>C929*E929</f>
        <v>0</v>
      </c>
    </row>
    <row r="930" spans="1:6" x14ac:dyDescent="0.25">
      <c r="A930" s="927"/>
      <c r="B930" s="941"/>
      <c r="C930" s="955"/>
      <c r="D930" s="944"/>
      <c r="E930" s="925"/>
      <c r="F930" s="825"/>
    </row>
    <row r="931" spans="1:6" x14ac:dyDescent="0.25">
      <c r="A931" s="927"/>
      <c r="B931" s="941"/>
      <c r="C931" s="955"/>
      <c r="D931" s="944"/>
      <c r="E931" s="925"/>
      <c r="F931" s="825"/>
    </row>
    <row r="932" spans="1:6" x14ac:dyDescent="0.25">
      <c r="A932" s="927"/>
      <c r="B932" s="941"/>
      <c r="C932" s="955"/>
      <c r="D932" s="944"/>
      <c r="E932" s="925"/>
      <c r="F932" s="825"/>
    </row>
    <row r="933" spans="1:6" x14ac:dyDescent="0.25">
      <c r="A933" s="927"/>
      <c r="B933" s="941"/>
      <c r="C933" s="955"/>
      <c r="D933" s="944"/>
      <c r="E933" s="925"/>
      <c r="F933" s="825"/>
    </row>
    <row r="934" spans="1:6" x14ac:dyDescent="0.25">
      <c r="A934" s="927"/>
      <c r="B934" s="941"/>
      <c r="C934" s="955"/>
      <c r="D934" s="944"/>
      <c r="E934" s="925"/>
      <c r="F934" s="825"/>
    </row>
    <row r="935" spans="1:6" x14ac:dyDescent="0.25">
      <c r="A935" s="927"/>
      <c r="B935" s="941"/>
      <c r="C935" s="955"/>
      <c r="D935" s="944"/>
      <c r="E935" s="964"/>
      <c r="F935" s="825"/>
    </row>
    <row r="936" spans="1:6" ht="13.8" thickBot="1" x14ac:dyDescent="0.3">
      <c r="A936" s="827"/>
      <c r="B936" s="828"/>
      <c r="C936" s="1184" t="s">
        <v>188</v>
      </c>
      <c r="D936" s="1185"/>
      <c r="E936" s="1186"/>
      <c r="F936" s="832">
        <f>SUM(F915:F935)</f>
        <v>0</v>
      </c>
    </row>
    <row r="937" spans="1:6" x14ac:dyDescent="0.25">
      <c r="A937" s="927"/>
      <c r="B937" s="941"/>
      <c r="C937" s="955"/>
      <c r="D937" s="944"/>
      <c r="E937" s="925"/>
      <c r="F937" s="825"/>
    </row>
    <row r="938" spans="1:6" x14ac:dyDescent="0.25">
      <c r="A938" s="915"/>
      <c r="B938" s="965" t="s">
        <v>599</v>
      </c>
      <c r="C938" s="948"/>
      <c r="D938" s="944"/>
      <c r="E938" s="812"/>
      <c r="F938" s="825"/>
    </row>
    <row r="939" spans="1:6" ht="9" customHeight="1" x14ac:dyDescent="0.25">
      <c r="A939" s="915"/>
      <c r="B939" s="966"/>
      <c r="C939" s="948"/>
      <c r="D939" s="944"/>
      <c r="E939" s="812"/>
      <c r="F939" s="825"/>
    </row>
    <row r="940" spans="1:6" ht="39.6" x14ac:dyDescent="0.25">
      <c r="A940" s="915"/>
      <c r="B940" s="845" t="s">
        <v>600</v>
      </c>
      <c r="C940" s="948"/>
      <c r="D940" s="944"/>
      <c r="E940" s="812"/>
      <c r="F940" s="825"/>
    </row>
    <row r="941" spans="1:6" x14ac:dyDescent="0.25">
      <c r="A941" s="915"/>
      <c r="B941" s="966"/>
      <c r="C941" s="948"/>
      <c r="D941" s="944"/>
      <c r="E941" s="812"/>
      <c r="F941" s="825"/>
    </row>
    <row r="942" spans="1:6" x14ac:dyDescent="0.25">
      <c r="A942" s="927" t="s">
        <v>272</v>
      </c>
      <c r="B942" s="847" t="s">
        <v>601</v>
      </c>
      <c r="C942" s="948">
        <v>7</v>
      </c>
      <c r="D942" s="944" t="s">
        <v>515</v>
      </c>
      <c r="E942" s="376"/>
      <c r="F942" s="825">
        <f>C942*E942</f>
        <v>0</v>
      </c>
    </row>
    <row r="943" spans="1:6" x14ac:dyDescent="0.25">
      <c r="A943" s="915"/>
      <c r="B943" s="966"/>
      <c r="C943" s="948"/>
      <c r="D943" s="944"/>
      <c r="E943" s="812"/>
      <c r="F943" s="825"/>
    </row>
    <row r="944" spans="1:6" x14ac:dyDescent="0.25">
      <c r="A944" s="927" t="s">
        <v>276</v>
      </c>
      <c r="B944" s="847" t="s">
        <v>602</v>
      </c>
      <c r="C944" s="948">
        <v>251</v>
      </c>
      <c r="D944" s="944" t="s">
        <v>515</v>
      </c>
      <c r="E944" s="376"/>
      <c r="F944" s="825">
        <f>C944*E944</f>
        <v>0</v>
      </c>
    </row>
    <row r="945" spans="1:6" x14ac:dyDescent="0.25">
      <c r="A945" s="915"/>
      <c r="B945" s="966"/>
      <c r="C945" s="948"/>
      <c r="D945" s="944"/>
      <c r="E945" s="812"/>
      <c r="F945" s="825"/>
    </row>
    <row r="946" spans="1:6" x14ac:dyDescent="0.25">
      <c r="A946" s="915"/>
      <c r="B946" s="967" t="s">
        <v>603</v>
      </c>
      <c r="C946" s="948"/>
      <c r="D946" s="944"/>
      <c r="E946" s="812"/>
      <c r="F946" s="825"/>
    </row>
    <row r="947" spans="1:6" x14ac:dyDescent="0.25">
      <c r="A947" s="915"/>
      <c r="B947" s="966"/>
      <c r="C947" s="948"/>
      <c r="D947" s="944"/>
      <c r="E947" s="812"/>
      <c r="F947" s="825"/>
    </row>
    <row r="948" spans="1:6" ht="52.8" x14ac:dyDescent="0.25">
      <c r="A948" s="927" t="s">
        <v>304</v>
      </c>
      <c r="B948" s="847" t="s">
        <v>604</v>
      </c>
      <c r="C948" s="948">
        <f>C942</f>
        <v>7</v>
      </c>
      <c r="D948" s="944" t="s">
        <v>515</v>
      </c>
      <c r="E948" s="376"/>
      <c r="F948" s="825">
        <f>C948*E948</f>
        <v>0</v>
      </c>
    </row>
    <row r="949" spans="1:6" x14ac:dyDescent="0.25">
      <c r="A949" s="915"/>
      <c r="B949" s="966"/>
      <c r="C949" s="948"/>
      <c r="D949" s="944"/>
      <c r="E949" s="812"/>
      <c r="F949" s="825"/>
    </row>
    <row r="950" spans="1:6" ht="39.6" x14ac:dyDescent="0.25">
      <c r="A950" s="927" t="s">
        <v>307</v>
      </c>
      <c r="B950" s="847" t="s">
        <v>605</v>
      </c>
      <c r="C950" s="948">
        <f>C944</f>
        <v>251</v>
      </c>
      <c r="D950" s="944" t="s">
        <v>515</v>
      </c>
      <c r="E950" s="376"/>
      <c r="F950" s="825">
        <f>C950*E950</f>
        <v>0</v>
      </c>
    </row>
    <row r="951" spans="1:6" x14ac:dyDescent="0.25">
      <c r="A951" s="927"/>
      <c r="B951" s="847"/>
      <c r="C951" s="948"/>
      <c r="D951" s="944"/>
      <c r="E951" s="376"/>
      <c r="F951" s="825"/>
    </row>
    <row r="952" spans="1:6" ht="26.4" x14ac:dyDescent="0.25">
      <c r="A952" s="927" t="s">
        <v>310</v>
      </c>
      <c r="B952" s="847" t="s">
        <v>606</v>
      </c>
      <c r="C952" s="948">
        <v>24</v>
      </c>
      <c r="D952" s="944" t="s">
        <v>515</v>
      </c>
      <c r="E952" s="376"/>
      <c r="F952" s="825">
        <f>C952*E952</f>
        <v>0</v>
      </c>
    </row>
    <row r="953" spans="1:6" x14ac:dyDescent="0.25">
      <c r="A953" s="927"/>
      <c r="B953" s="847"/>
      <c r="C953" s="948"/>
      <c r="D953" s="944"/>
      <c r="E953" s="376"/>
      <c r="F953" s="825"/>
    </row>
    <row r="954" spans="1:6" ht="26.4" x14ac:dyDescent="0.25">
      <c r="A954" s="927" t="s">
        <v>312</v>
      </c>
      <c r="B954" s="847" t="s">
        <v>607</v>
      </c>
      <c r="C954" s="948">
        <v>48</v>
      </c>
      <c r="D954" s="944" t="s">
        <v>515</v>
      </c>
      <c r="E954" s="376"/>
      <c r="F954" s="825">
        <f>C954*E954</f>
        <v>0</v>
      </c>
    </row>
    <row r="955" spans="1:6" x14ac:dyDescent="0.25">
      <c r="A955" s="915"/>
      <c r="B955" s="966"/>
      <c r="C955" s="948"/>
      <c r="D955" s="944"/>
      <c r="E955" s="812"/>
      <c r="F955" s="825"/>
    </row>
    <row r="956" spans="1:6" ht="25.5" customHeight="1" x14ac:dyDescent="0.25">
      <c r="A956" s="927" t="s">
        <v>375</v>
      </c>
      <c r="B956" s="847" t="s">
        <v>608</v>
      </c>
      <c r="C956" s="948">
        <v>8</v>
      </c>
      <c r="D956" s="944" t="s">
        <v>515</v>
      </c>
      <c r="E956" s="376"/>
      <c r="F956" s="825">
        <f>C956*E956</f>
        <v>0</v>
      </c>
    </row>
    <row r="957" spans="1:6" ht="9" customHeight="1" x14ac:dyDescent="0.25">
      <c r="A957" s="927"/>
      <c r="B957" s="847"/>
      <c r="C957" s="948"/>
      <c r="D957" s="944"/>
      <c r="E957" s="925"/>
      <c r="F957" s="825"/>
    </row>
    <row r="958" spans="1:6" ht="25.5" customHeight="1" x14ac:dyDescent="0.25">
      <c r="A958" s="927" t="s">
        <v>377</v>
      </c>
      <c r="B958" s="847" t="s">
        <v>609</v>
      </c>
      <c r="C958" s="948">
        <v>8</v>
      </c>
      <c r="D958" s="944" t="s">
        <v>515</v>
      </c>
      <c r="E958" s="376"/>
      <c r="F958" s="825">
        <f>C958*E958</f>
        <v>0</v>
      </c>
    </row>
    <row r="959" spans="1:6" ht="8.25" customHeight="1" x14ac:dyDescent="0.25">
      <c r="A959" s="927"/>
      <c r="B959" s="847"/>
      <c r="C959" s="948"/>
      <c r="D959" s="944"/>
      <c r="E959" s="964"/>
      <c r="F959" s="825"/>
    </row>
    <row r="960" spans="1:6" ht="9.75" customHeight="1" x14ac:dyDescent="0.25">
      <c r="A960" s="822"/>
      <c r="B960" s="859"/>
      <c r="C960" s="807"/>
      <c r="D960" s="807"/>
      <c r="E960" s="968"/>
      <c r="F960" s="901"/>
    </row>
    <row r="961" spans="1:6" ht="13.8" thickBot="1" x14ac:dyDescent="0.3">
      <c r="A961" s="969"/>
      <c r="B961" s="848"/>
      <c r="C961" s="1184" t="s">
        <v>188</v>
      </c>
      <c r="D961" s="1185"/>
      <c r="E961" s="1186"/>
      <c r="F961" s="832">
        <f>SUM(F927:F960)</f>
        <v>0</v>
      </c>
    </row>
    <row r="962" spans="1:6" ht="10.5" customHeight="1" x14ac:dyDescent="0.25">
      <c r="A962" s="927"/>
      <c r="B962" s="963"/>
      <c r="C962" s="955"/>
      <c r="D962" s="944"/>
      <c r="E962" s="957"/>
      <c r="F962" s="959"/>
    </row>
    <row r="963" spans="1:6" x14ac:dyDescent="0.25">
      <c r="A963" s="915"/>
      <c r="B963" s="970" t="s">
        <v>610</v>
      </c>
      <c r="C963" s="857"/>
      <c r="D963" s="917"/>
      <c r="E963" s="971"/>
      <c r="F963" s="940"/>
    </row>
    <row r="964" spans="1:6" ht="6.75" customHeight="1" x14ac:dyDescent="0.25">
      <c r="A964" s="915"/>
      <c r="B964" s="970"/>
      <c r="C964" s="857"/>
      <c r="D964" s="917"/>
      <c r="E964" s="971"/>
      <c r="F964" s="940"/>
    </row>
    <row r="965" spans="1:6" ht="52.8" x14ac:dyDescent="0.25">
      <c r="A965" s="822"/>
      <c r="B965" s="845" t="s">
        <v>611</v>
      </c>
      <c r="C965" s="807"/>
      <c r="D965" s="807"/>
      <c r="E965" s="971"/>
      <c r="F965" s="901"/>
    </row>
    <row r="966" spans="1:6" ht="9" customHeight="1" x14ac:dyDescent="0.25">
      <c r="A966" s="822"/>
      <c r="B966" s="834"/>
      <c r="C966" s="807"/>
      <c r="D966" s="807"/>
      <c r="E966" s="971"/>
      <c r="F966" s="901"/>
    </row>
    <row r="967" spans="1:6" ht="64.5" customHeight="1" x14ac:dyDescent="0.25">
      <c r="A967" s="822" t="s">
        <v>262</v>
      </c>
      <c r="B967" s="847" t="s">
        <v>612</v>
      </c>
      <c r="C967" s="823">
        <v>1</v>
      </c>
      <c r="D967" s="823" t="s">
        <v>515</v>
      </c>
      <c r="E967" s="956"/>
      <c r="F967" s="899">
        <f>E967*C967</f>
        <v>0</v>
      </c>
    </row>
    <row r="968" spans="1:6" ht="7.5" customHeight="1" x14ac:dyDescent="0.25">
      <c r="A968" s="927"/>
      <c r="B968" s="847"/>
      <c r="C968" s="948"/>
      <c r="D968" s="944"/>
      <c r="E968" s="925"/>
      <c r="F968" s="825"/>
    </row>
    <row r="969" spans="1:6" ht="12" customHeight="1" x14ac:dyDescent="0.25">
      <c r="A969" s="822"/>
      <c r="B969" s="950" t="s">
        <v>613</v>
      </c>
      <c r="C969" s="807"/>
      <c r="D969" s="807"/>
      <c r="E969" s="971"/>
      <c r="F969" s="901"/>
    </row>
    <row r="970" spans="1:6" ht="8.25" customHeight="1" x14ac:dyDescent="0.25">
      <c r="A970" s="822"/>
      <c r="C970" s="807"/>
      <c r="D970" s="807"/>
      <c r="E970" s="971"/>
      <c r="F970" s="901"/>
    </row>
    <row r="971" spans="1:6" ht="38.25" customHeight="1" x14ac:dyDescent="0.25">
      <c r="A971" s="822"/>
      <c r="B971" s="845" t="s">
        <v>614</v>
      </c>
      <c r="C971" s="807"/>
      <c r="D971" s="807"/>
      <c r="E971" s="971"/>
      <c r="F971" s="901"/>
    </row>
    <row r="972" spans="1:6" ht="8.25" customHeight="1" x14ac:dyDescent="0.25">
      <c r="A972" s="822"/>
      <c r="B972" s="834"/>
      <c r="C972" s="807"/>
      <c r="D972" s="807"/>
      <c r="E972" s="971"/>
      <c r="F972" s="901"/>
    </row>
    <row r="973" spans="1:6" x14ac:dyDescent="0.25">
      <c r="A973" s="822" t="s">
        <v>266</v>
      </c>
      <c r="B973" s="834" t="s">
        <v>615</v>
      </c>
      <c r="C973" s="807">
        <v>22</v>
      </c>
      <c r="D973" s="823" t="s">
        <v>515</v>
      </c>
      <c r="E973" s="956"/>
      <c r="F973" s="899">
        <f>E973*C973</f>
        <v>0</v>
      </c>
    </row>
    <row r="974" spans="1:6" ht="9.75" customHeight="1" x14ac:dyDescent="0.25">
      <c r="A974" s="822"/>
      <c r="B974" s="834"/>
      <c r="C974" s="807"/>
      <c r="D974" s="807"/>
      <c r="E974" s="971"/>
      <c r="F974" s="901"/>
    </row>
    <row r="975" spans="1:6" x14ac:dyDescent="0.25">
      <c r="A975" s="822" t="s">
        <v>270</v>
      </c>
      <c r="B975" s="834" t="s">
        <v>616</v>
      </c>
      <c r="C975" s="807">
        <v>142</v>
      </c>
      <c r="D975" s="823" t="s">
        <v>515</v>
      </c>
      <c r="E975" s="956"/>
      <c r="F975" s="899">
        <f>E975*C975</f>
        <v>0</v>
      </c>
    </row>
    <row r="976" spans="1:6" ht="13.5" customHeight="1" x14ac:dyDescent="0.25">
      <c r="A976" s="822"/>
      <c r="B976" s="834"/>
      <c r="C976" s="807"/>
      <c r="D976" s="807"/>
      <c r="E976" s="971"/>
      <c r="F976" s="901"/>
    </row>
    <row r="977" spans="1:10" x14ac:dyDescent="0.25">
      <c r="A977" s="822" t="s">
        <v>272</v>
      </c>
      <c r="B977" s="834" t="s">
        <v>617</v>
      </c>
      <c r="C977" s="807">
        <v>8</v>
      </c>
      <c r="D977" s="823" t="s">
        <v>515</v>
      </c>
      <c r="E977" s="956"/>
      <c r="F977" s="899">
        <f>E977*C977</f>
        <v>0</v>
      </c>
    </row>
    <row r="978" spans="1:10" ht="12" customHeight="1" x14ac:dyDescent="0.25">
      <c r="A978" s="822"/>
      <c r="B978" s="834"/>
      <c r="C978" s="807"/>
      <c r="D978" s="807"/>
      <c r="E978" s="971"/>
      <c r="F978" s="901"/>
    </row>
    <row r="979" spans="1:10" x14ac:dyDescent="0.25">
      <c r="A979" s="822" t="s">
        <v>276</v>
      </c>
      <c r="B979" s="834" t="s">
        <v>618</v>
      </c>
      <c r="C979" s="807">
        <v>8</v>
      </c>
      <c r="D979" s="823" t="s">
        <v>515</v>
      </c>
      <c r="E979" s="956"/>
      <c r="F979" s="899">
        <f>E979*C979</f>
        <v>0</v>
      </c>
    </row>
    <row r="980" spans="1:10" ht="9" customHeight="1" x14ac:dyDescent="0.25">
      <c r="A980" s="822"/>
      <c r="B980" s="834"/>
      <c r="C980" s="807"/>
      <c r="D980" s="807"/>
      <c r="E980" s="971"/>
      <c r="F980" s="901"/>
    </row>
    <row r="981" spans="1:10" ht="26.4" x14ac:dyDescent="0.25">
      <c r="A981" s="822" t="s">
        <v>304</v>
      </c>
      <c r="B981" s="834" t="s">
        <v>619</v>
      </c>
      <c r="C981" s="823">
        <v>8</v>
      </c>
      <c r="D981" s="823" t="s">
        <v>515</v>
      </c>
      <c r="E981" s="956"/>
      <c r="F981" s="899">
        <f>E981*C981</f>
        <v>0</v>
      </c>
    </row>
    <row r="982" spans="1:10" ht="9" customHeight="1" x14ac:dyDescent="0.25">
      <c r="A982" s="822"/>
      <c r="B982" s="834"/>
      <c r="C982" s="807"/>
      <c r="D982" s="807"/>
      <c r="E982" s="971"/>
      <c r="F982" s="901"/>
    </row>
    <row r="983" spans="1:10" ht="26.4" x14ac:dyDescent="0.25">
      <c r="A983" s="822" t="s">
        <v>307</v>
      </c>
      <c r="B983" s="834" t="s">
        <v>620</v>
      </c>
      <c r="C983" s="807"/>
      <c r="D983" s="823" t="s">
        <v>468</v>
      </c>
      <c r="E983" s="956"/>
      <c r="F983" s="899">
        <f>E983</f>
        <v>0</v>
      </c>
    </row>
    <row r="984" spans="1:10" ht="7.5" customHeight="1" x14ac:dyDescent="0.25">
      <c r="A984" s="822"/>
      <c r="B984" s="834"/>
      <c r="C984" s="807"/>
      <c r="D984" s="823"/>
      <c r="E984" s="956"/>
      <c r="F984" s="899"/>
    </row>
    <row r="985" spans="1:10" x14ac:dyDescent="0.25">
      <c r="A985" s="927"/>
      <c r="B985" s="973" t="s">
        <v>621</v>
      </c>
      <c r="C985" s="955"/>
      <c r="D985" s="944"/>
      <c r="E985" s="956"/>
      <c r="F985" s="959"/>
    </row>
    <row r="986" spans="1:10" x14ac:dyDescent="0.25">
      <c r="A986" s="927"/>
      <c r="B986" s="963"/>
      <c r="C986" s="955"/>
      <c r="D986" s="944"/>
      <c r="E986" s="956"/>
      <c r="F986" s="959"/>
    </row>
    <row r="987" spans="1:10" x14ac:dyDescent="0.25">
      <c r="A987" s="927"/>
      <c r="B987" s="974" t="s">
        <v>622</v>
      </c>
      <c r="C987" s="955"/>
      <c r="D987" s="944"/>
      <c r="E987" s="956"/>
      <c r="F987" s="959"/>
    </row>
    <row r="988" spans="1:10" ht="15.6" x14ac:dyDescent="0.25">
      <c r="A988" s="927" t="s">
        <v>310</v>
      </c>
      <c r="B988" s="975" t="s">
        <v>623</v>
      </c>
      <c r="C988" s="955">
        <v>33</v>
      </c>
      <c r="D988" s="944" t="s">
        <v>515</v>
      </c>
      <c r="E988" s="956"/>
      <c r="F988" s="959">
        <f>E988*C988</f>
        <v>0</v>
      </c>
    </row>
    <row r="989" spans="1:10" x14ac:dyDescent="0.25">
      <c r="A989" s="927"/>
      <c r="B989" s="976" t="s">
        <v>624</v>
      </c>
      <c r="C989" s="955"/>
      <c r="D989" s="944"/>
      <c r="E989" s="956"/>
      <c r="F989" s="959"/>
    </row>
    <row r="990" spans="1:10" ht="52.8" x14ac:dyDescent="0.25">
      <c r="A990" s="927" t="s">
        <v>312</v>
      </c>
      <c r="B990" s="963" t="s">
        <v>625</v>
      </c>
      <c r="C990" s="955"/>
      <c r="D990" s="944" t="s">
        <v>346</v>
      </c>
      <c r="E990" s="956"/>
      <c r="F990" s="977">
        <f>E990</f>
        <v>0</v>
      </c>
    </row>
    <row r="991" spans="1:10" x14ac:dyDescent="0.25">
      <c r="A991" s="915"/>
      <c r="B991" s="815"/>
      <c r="C991" s="917"/>
      <c r="D991" s="917"/>
      <c r="E991" s="978"/>
      <c r="F991" s="954"/>
      <c r="G991" s="960"/>
      <c r="H991" s="960"/>
      <c r="I991" s="960"/>
      <c r="J991" s="896"/>
    </row>
    <row r="992" spans="1:10" ht="13.8" thickBot="1" x14ac:dyDescent="0.3">
      <c r="A992" s="979"/>
      <c r="B992" s="828"/>
      <c r="C992" s="1187" t="s">
        <v>188</v>
      </c>
      <c r="D992" s="1188"/>
      <c r="E992" s="1189"/>
      <c r="F992" s="980">
        <f>SUM(F963:F991)</f>
        <v>0</v>
      </c>
      <c r="G992" s="960"/>
      <c r="H992" s="960"/>
      <c r="I992" s="960"/>
      <c r="J992" s="896"/>
    </row>
    <row r="993" spans="1:10" x14ac:dyDescent="0.25">
      <c r="A993" s="933"/>
      <c r="B993" s="853"/>
      <c r="C993" s="981"/>
      <c r="D993" s="860"/>
      <c r="E993" s="982"/>
      <c r="F993" s="983"/>
      <c r="G993" s="960"/>
      <c r="H993" s="960"/>
      <c r="I993" s="960"/>
      <c r="J993" s="896"/>
    </row>
    <row r="994" spans="1:10" x14ac:dyDescent="0.25">
      <c r="A994" s="805"/>
      <c r="B994" s="844" t="s">
        <v>347</v>
      </c>
      <c r="E994" s="984"/>
      <c r="F994" s="825"/>
      <c r="G994" s="960"/>
      <c r="H994" s="960"/>
      <c r="I994" s="960"/>
      <c r="J994" s="896"/>
    </row>
    <row r="995" spans="1:10" x14ac:dyDescent="0.25">
      <c r="A995" s="805"/>
      <c r="B995" s="844"/>
      <c r="E995" s="984"/>
      <c r="F995" s="825"/>
      <c r="G995" s="960"/>
      <c r="H995" s="960"/>
      <c r="I995" s="960"/>
      <c r="J995" s="896"/>
    </row>
    <row r="996" spans="1:10" x14ac:dyDescent="0.25">
      <c r="A996" s="805"/>
      <c r="B996" s="844" t="s">
        <v>536</v>
      </c>
      <c r="E996" s="984"/>
      <c r="F996" s="825"/>
      <c r="G996" s="960"/>
      <c r="H996" s="960"/>
      <c r="I996" s="960"/>
      <c r="J996" s="896"/>
    </row>
    <row r="997" spans="1:10" x14ac:dyDescent="0.25">
      <c r="A997" s="805"/>
      <c r="B997" s="834"/>
      <c r="C997" s="909"/>
      <c r="E997" s="850" t="s">
        <v>626</v>
      </c>
      <c r="F997" s="825">
        <f>F857</f>
        <v>0</v>
      </c>
      <c r="G997" s="960"/>
      <c r="H997" s="960"/>
      <c r="I997" s="960"/>
      <c r="J997" s="896"/>
    </row>
    <row r="998" spans="1:10" ht="12.75" customHeight="1" x14ac:dyDescent="0.25">
      <c r="A998" s="927"/>
      <c r="B998" s="941"/>
      <c r="C998" s="985"/>
      <c r="D998" s="949"/>
      <c r="F998" s="959"/>
    </row>
    <row r="999" spans="1:10" ht="12.75" customHeight="1" x14ac:dyDescent="0.25">
      <c r="A999" s="927"/>
      <c r="B999" s="941"/>
      <c r="C999" s="985"/>
      <c r="D999" s="949"/>
      <c r="E999" s="850" t="s">
        <v>627</v>
      </c>
      <c r="F999" s="959">
        <f>F909</f>
        <v>0</v>
      </c>
    </row>
    <row r="1000" spans="1:10" ht="12.75" customHeight="1" x14ac:dyDescent="0.25">
      <c r="A1000" s="927"/>
      <c r="B1000" s="941"/>
      <c r="C1000" s="985"/>
      <c r="D1000" s="949"/>
      <c r="F1000" s="959"/>
    </row>
    <row r="1001" spans="1:10" ht="12.75" customHeight="1" x14ac:dyDescent="0.25">
      <c r="A1001" s="927"/>
      <c r="B1001" s="941"/>
      <c r="C1001" s="985"/>
      <c r="D1001" s="949"/>
      <c r="E1001" s="850" t="s">
        <v>628</v>
      </c>
      <c r="F1001" s="959">
        <f>F961</f>
        <v>0</v>
      </c>
    </row>
    <row r="1002" spans="1:10" ht="12.75" customHeight="1" x14ac:dyDescent="0.25">
      <c r="A1002" s="927"/>
      <c r="B1002" s="941"/>
      <c r="C1002" s="985"/>
      <c r="D1002" s="949"/>
      <c r="F1002" s="959"/>
    </row>
    <row r="1003" spans="1:10" ht="12.75" customHeight="1" x14ac:dyDescent="0.25">
      <c r="A1003" s="927"/>
      <c r="B1003" s="941"/>
      <c r="C1003" s="985"/>
      <c r="D1003" s="949"/>
      <c r="E1003" s="850" t="s">
        <v>629</v>
      </c>
      <c r="F1003" s="959">
        <f>F992</f>
        <v>0</v>
      </c>
    </row>
    <row r="1004" spans="1:10" ht="12.75" customHeight="1" x14ac:dyDescent="0.25">
      <c r="A1004" s="927"/>
      <c r="B1004" s="941"/>
      <c r="C1004" s="985"/>
      <c r="D1004" s="949"/>
      <c r="E1004" s="850"/>
      <c r="F1004" s="959"/>
    </row>
    <row r="1005" spans="1:10" ht="13.5" customHeight="1" thickBot="1" x14ac:dyDescent="0.3">
      <c r="A1005" s="979"/>
      <c r="B1005" s="986"/>
      <c r="C1005" s="1193" t="str">
        <f>C814</f>
        <v>To Extension of RCC collection :</v>
      </c>
      <c r="D1005" s="1194"/>
      <c r="E1005" s="1195"/>
      <c r="F1005" s="987">
        <f>SUM(F996:F1003)</f>
        <v>0</v>
      </c>
    </row>
    <row r="1006" spans="1:10" x14ac:dyDescent="0.25">
      <c r="A1006" s="933"/>
      <c r="B1006" s="988"/>
      <c r="C1006" s="989"/>
      <c r="D1006" s="836"/>
      <c r="E1006" s="990"/>
      <c r="F1006" s="991"/>
    </row>
    <row r="1007" spans="1:10" ht="12.75" customHeight="1" x14ac:dyDescent="0.25">
      <c r="A1007" s="805"/>
      <c r="B1007" s="817" t="s">
        <v>630</v>
      </c>
      <c r="C1007" s="807"/>
      <c r="D1007" s="807"/>
      <c r="E1007" s="953"/>
      <c r="F1007" s="809"/>
    </row>
    <row r="1008" spans="1:10" ht="18" customHeight="1" x14ac:dyDescent="0.25">
      <c r="A1008" s="805"/>
      <c r="B1008" s="817"/>
      <c r="C1008" s="807"/>
      <c r="D1008" s="807"/>
      <c r="E1008" s="953"/>
      <c r="F1008" s="809"/>
    </row>
    <row r="1009" spans="1:9" x14ac:dyDescent="0.25">
      <c r="A1009" s="805"/>
      <c r="B1009" s="817" t="s">
        <v>631</v>
      </c>
      <c r="C1009" s="807"/>
      <c r="D1009" s="807"/>
      <c r="E1009" s="953"/>
      <c r="F1009" s="809"/>
    </row>
    <row r="1010" spans="1:9" x14ac:dyDescent="0.25">
      <c r="A1010" s="805"/>
      <c r="B1010" s="817"/>
      <c r="C1010" s="807"/>
      <c r="D1010" s="807"/>
      <c r="E1010" s="953"/>
      <c r="F1010" s="809"/>
    </row>
    <row r="1011" spans="1:9" x14ac:dyDescent="0.25">
      <c r="A1011" s="805"/>
      <c r="B1011" s="816" t="s">
        <v>357</v>
      </c>
      <c r="C1011" s="807"/>
      <c r="D1011" s="807" t="s">
        <v>255</v>
      </c>
      <c r="E1011" s="953"/>
      <c r="F1011" s="809"/>
    </row>
    <row r="1012" spans="1:9" x14ac:dyDescent="0.25">
      <c r="A1012" s="805"/>
      <c r="B1012" s="815"/>
      <c r="C1012" s="807"/>
      <c r="D1012" s="807"/>
      <c r="E1012" s="953"/>
      <c r="F1012" s="809"/>
    </row>
    <row r="1013" spans="1:9" x14ac:dyDescent="0.25">
      <c r="A1013" s="805"/>
      <c r="B1013" s="818" t="s">
        <v>256</v>
      </c>
      <c r="C1013" s="807"/>
      <c r="D1013" s="807" t="s">
        <v>255</v>
      </c>
      <c r="E1013" s="953"/>
      <c r="F1013" s="809"/>
      <c r="I1013" s="810" t="s">
        <v>632</v>
      </c>
    </row>
    <row r="1014" spans="1:9" x14ac:dyDescent="0.25">
      <c r="A1014" s="805"/>
      <c r="B1014" s="815"/>
      <c r="C1014" s="807"/>
      <c r="D1014" s="807"/>
      <c r="E1014" s="953"/>
      <c r="F1014" s="809"/>
    </row>
    <row r="1015" spans="1:9" x14ac:dyDescent="0.25">
      <c r="A1015" s="805"/>
      <c r="B1015" s="815" t="s">
        <v>358</v>
      </c>
      <c r="C1015" s="807"/>
      <c r="D1015" s="807" t="s">
        <v>255</v>
      </c>
      <c r="E1015" s="953"/>
      <c r="F1015" s="809"/>
    </row>
    <row r="1016" spans="1:9" x14ac:dyDescent="0.25">
      <c r="A1016" s="805"/>
      <c r="B1016" s="815"/>
      <c r="C1016" s="807"/>
      <c r="D1016" s="807"/>
      <c r="E1016" s="953"/>
      <c r="F1016" s="809"/>
    </row>
    <row r="1017" spans="1:9" ht="263.25" customHeight="1" x14ac:dyDescent="0.25">
      <c r="A1017" s="805"/>
      <c r="B1017" s="992" t="s">
        <v>633</v>
      </c>
      <c r="C1017" s="807"/>
      <c r="D1017" s="807"/>
      <c r="E1017" s="953"/>
      <c r="F1017" s="809"/>
    </row>
    <row r="1018" spans="1:9" ht="105.6" x14ac:dyDescent="0.25">
      <c r="A1018" s="805"/>
      <c r="B1018" s="894" t="s">
        <v>634</v>
      </c>
      <c r="C1018" s="807"/>
      <c r="D1018" s="807"/>
      <c r="E1018" s="953"/>
      <c r="F1018" s="809"/>
    </row>
    <row r="1019" spans="1:9" ht="29.25" hidden="1" customHeight="1" x14ac:dyDescent="0.25">
      <c r="A1019" s="805"/>
      <c r="B1019" s="817" t="s">
        <v>635</v>
      </c>
      <c r="C1019" s="807"/>
      <c r="D1019" s="807"/>
      <c r="E1019" s="953"/>
      <c r="F1019" s="809"/>
    </row>
    <row r="1020" spans="1:9" ht="12.75" hidden="1" customHeight="1" x14ac:dyDescent="0.25">
      <c r="A1020" s="805"/>
      <c r="B1020" s="815"/>
      <c r="C1020" s="807"/>
      <c r="D1020" s="807"/>
      <c r="E1020" s="953"/>
      <c r="F1020" s="809"/>
    </row>
    <row r="1021" spans="1:9" ht="12.75" customHeight="1" x14ac:dyDescent="0.25">
      <c r="A1021" s="805"/>
      <c r="B1021" s="815"/>
      <c r="C1021" s="807"/>
      <c r="D1021" s="807"/>
      <c r="E1021" s="953"/>
      <c r="F1021" s="809"/>
    </row>
    <row r="1022" spans="1:9" x14ac:dyDescent="0.25">
      <c r="A1022" s="822"/>
      <c r="B1022" s="815"/>
      <c r="C1022" s="807"/>
      <c r="D1022" s="823"/>
      <c r="E1022" s="376"/>
      <c r="F1022" s="825"/>
    </row>
    <row r="1023" spans="1:9" x14ac:dyDescent="0.25">
      <c r="A1023" s="927"/>
      <c r="B1023" s="847"/>
      <c r="C1023" s="948"/>
      <c r="D1023" s="944"/>
      <c r="E1023" s="925"/>
      <c r="F1023" s="825"/>
    </row>
    <row r="1024" spans="1:9" ht="15" customHeight="1" thickBot="1" x14ac:dyDescent="0.3">
      <c r="A1024" s="827"/>
      <c r="B1024" s="848"/>
      <c r="C1024" s="1187" t="s">
        <v>188</v>
      </c>
      <c r="D1024" s="1188"/>
      <c r="E1024" s="1189"/>
      <c r="F1024" s="832">
        <f>SUM(F1022:F1023)</f>
        <v>0</v>
      </c>
    </row>
    <row r="1025" spans="1:6" ht="10.5" customHeight="1" x14ac:dyDescent="0.25">
      <c r="A1025" s="805"/>
      <c r="B1025" s="817"/>
      <c r="C1025" s="807"/>
      <c r="D1025" s="807"/>
      <c r="E1025" s="993"/>
      <c r="F1025" s="809"/>
    </row>
    <row r="1026" spans="1:6" ht="14.25" customHeight="1" x14ac:dyDescent="0.25">
      <c r="A1026" s="915"/>
      <c r="B1026" s="845" t="s">
        <v>636</v>
      </c>
      <c r="C1026" s="857"/>
      <c r="D1026" s="917"/>
      <c r="E1026" s="953"/>
      <c r="F1026" s="940"/>
    </row>
    <row r="1027" spans="1:6" ht="7.5" customHeight="1" x14ac:dyDescent="0.25">
      <c r="A1027" s="915"/>
      <c r="B1027" s="847"/>
      <c r="C1027" s="857"/>
      <c r="D1027" s="917"/>
      <c r="E1027" s="953"/>
      <c r="F1027" s="940"/>
    </row>
    <row r="1028" spans="1:6" ht="80.25" customHeight="1" x14ac:dyDescent="0.25">
      <c r="A1028" s="915"/>
      <c r="B1028" s="845" t="s">
        <v>637</v>
      </c>
      <c r="C1028" s="857"/>
      <c r="D1028" s="917"/>
      <c r="E1028" s="953"/>
      <c r="F1028" s="940"/>
    </row>
    <row r="1029" spans="1:6" ht="9" customHeight="1" x14ac:dyDescent="0.25">
      <c r="A1029" s="915"/>
      <c r="B1029" s="847"/>
      <c r="C1029" s="857"/>
      <c r="D1029" s="917"/>
      <c r="E1029" s="953"/>
      <c r="F1029" s="940"/>
    </row>
    <row r="1030" spans="1:6" ht="16.5" customHeight="1" x14ac:dyDescent="0.25">
      <c r="A1030" s="915"/>
      <c r="B1030" s="846" t="s">
        <v>638</v>
      </c>
      <c r="C1030" s="857"/>
      <c r="D1030" s="917"/>
      <c r="E1030" s="953"/>
      <c r="F1030" s="940"/>
    </row>
    <row r="1031" spans="1:6" ht="7.5" customHeight="1" x14ac:dyDescent="0.25">
      <c r="A1031" s="915"/>
      <c r="B1031" s="847"/>
      <c r="C1031" s="857"/>
      <c r="D1031" s="917"/>
      <c r="E1031" s="953"/>
      <c r="F1031" s="940"/>
    </row>
    <row r="1032" spans="1:6" ht="51" customHeight="1" x14ac:dyDescent="0.25">
      <c r="A1032" s="927" t="s">
        <v>262</v>
      </c>
      <c r="B1032" s="994" t="s">
        <v>639</v>
      </c>
      <c r="C1032" s="823">
        <v>1</v>
      </c>
      <c r="D1032" s="823" t="s">
        <v>515</v>
      </c>
      <c r="E1032" s="376"/>
      <c r="F1032" s="959">
        <f>E1032*C1032</f>
        <v>0</v>
      </c>
    </row>
    <row r="1033" spans="1:6" ht="13.5" customHeight="1" x14ac:dyDescent="0.25">
      <c r="A1033" s="927"/>
      <c r="B1033" s="995" t="s">
        <v>640</v>
      </c>
      <c r="C1033" s="823"/>
      <c r="D1033" s="823"/>
      <c r="E1033" s="376"/>
      <c r="F1033" s="825"/>
    </row>
    <row r="1034" spans="1:6" ht="11.25" customHeight="1" x14ac:dyDescent="0.25">
      <c r="A1034" s="927"/>
      <c r="B1034" s="994" t="s">
        <v>641</v>
      </c>
      <c r="C1034" s="823"/>
      <c r="D1034" s="823"/>
      <c r="E1034" s="376"/>
      <c r="F1034" s="825"/>
    </row>
    <row r="1035" spans="1:6" ht="15" customHeight="1" x14ac:dyDescent="0.25">
      <c r="A1035" s="927"/>
      <c r="B1035" s="995" t="s">
        <v>642</v>
      </c>
      <c r="C1035" s="823"/>
      <c r="D1035" s="823"/>
      <c r="E1035" s="376"/>
      <c r="F1035" s="825"/>
    </row>
    <row r="1036" spans="1:6" ht="8.25" customHeight="1" x14ac:dyDescent="0.25">
      <c r="A1036" s="927"/>
      <c r="B1036" s="995"/>
      <c r="C1036" s="823"/>
      <c r="D1036" s="823"/>
      <c r="E1036" s="376"/>
      <c r="F1036" s="825"/>
    </row>
    <row r="1037" spans="1:6" ht="15" customHeight="1" x14ac:dyDescent="0.25">
      <c r="A1037" s="927"/>
      <c r="B1037" s="834" t="s">
        <v>643</v>
      </c>
      <c r="C1037" s="823"/>
      <c r="D1037" s="823"/>
      <c r="E1037" s="376"/>
      <c r="F1037" s="825"/>
    </row>
    <row r="1038" spans="1:6" ht="15" customHeight="1" x14ac:dyDescent="0.25">
      <c r="A1038" s="927"/>
      <c r="B1038" s="834" t="s">
        <v>644</v>
      </c>
      <c r="C1038" s="823"/>
      <c r="D1038" s="823"/>
      <c r="E1038" s="376"/>
      <c r="F1038" s="825"/>
    </row>
    <row r="1039" spans="1:6" ht="15" customHeight="1" x14ac:dyDescent="0.25">
      <c r="A1039" s="927"/>
      <c r="B1039" s="834" t="s">
        <v>645</v>
      </c>
      <c r="C1039" s="823"/>
      <c r="D1039" s="823"/>
      <c r="E1039" s="376"/>
      <c r="F1039" s="825"/>
    </row>
    <row r="1040" spans="1:6" ht="15" customHeight="1" x14ac:dyDescent="0.25">
      <c r="A1040" s="927"/>
      <c r="B1040" s="834" t="s">
        <v>646</v>
      </c>
      <c r="C1040" s="823"/>
      <c r="D1040" s="823"/>
      <c r="E1040" s="376"/>
      <c r="F1040" s="825"/>
    </row>
    <row r="1041" spans="1:6" ht="15" customHeight="1" x14ac:dyDescent="0.25">
      <c r="A1041" s="927"/>
      <c r="B1041" s="834" t="s">
        <v>647</v>
      </c>
      <c r="C1041" s="823"/>
      <c r="D1041" s="823"/>
      <c r="E1041" s="376"/>
      <c r="F1041" s="825"/>
    </row>
    <row r="1042" spans="1:6" ht="8.25" customHeight="1" x14ac:dyDescent="0.25">
      <c r="A1042" s="927"/>
      <c r="B1042" s="995"/>
      <c r="C1042" s="823"/>
      <c r="D1042" s="823"/>
      <c r="E1042" s="376"/>
      <c r="F1042" s="825"/>
    </row>
    <row r="1043" spans="1:6" ht="51" customHeight="1" x14ac:dyDescent="0.25">
      <c r="A1043" s="927" t="s">
        <v>266</v>
      </c>
      <c r="B1043" s="994" t="s">
        <v>648</v>
      </c>
      <c r="C1043" s="823">
        <v>1</v>
      </c>
      <c r="D1043" s="823" t="s">
        <v>515</v>
      </c>
      <c r="E1043" s="376"/>
      <c r="F1043" s="959">
        <f>E1043*C1043</f>
        <v>0</v>
      </c>
    </row>
    <row r="1044" spans="1:6" ht="13.5" customHeight="1" x14ac:dyDescent="0.25">
      <c r="A1044" s="927"/>
      <c r="B1044" s="995" t="s">
        <v>640</v>
      </c>
      <c r="C1044" s="823"/>
      <c r="D1044" s="823"/>
      <c r="E1044" s="376"/>
      <c r="F1044" s="825"/>
    </row>
    <row r="1045" spans="1:6" ht="11.25" customHeight="1" x14ac:dyDescent="0.25">
      <c r="A1045" s="927"/>
      <c r="B1045" s="994" t="s">
        <v>649</v>
      </c>
      <c r="C1045" s="823"/>
      <c r="D1045" s="823"/>
      <c r="E1045" s="376"/>
      <c r="F1045" s="825"/>
    </row>
    <row r="1046" spans="1:6" ht="15" customHeight="1" x14ac:dyDescent="0.25">
      <c r="A1046" s="927"/>
      <c r="B1046" s="995" t="s">
        <v>642</v>
      </c>
      <c r="C1046" s="823"/>
      <c r="D1046" s="823"/>
      <c r="E1046" s="376"/>
      <c r="F1046" s="825"/>
    </row>
    <row r="1047" spans="1:6" ht="9" customHeight="1" x14ac:dyDescent="0.25">
      <c r="A1047" s="927"/>
      <c r="B1047" s="994"/>
      <c r="C1047" s="823"/>
      <c r="D1047" s="823"/>
      <c r="E1047" s="376"/>
      <c r="F1047" s="825"/>
    </row>
    <row r="1048" spans="1:6" ht="15" customHeight="1" x14ac:dyDescent="0.25">
      <c r="A1048" s="927"/>
      <c r="B1048" s="834" t="s">
        <v>650</v>
      </c>
      <c r="C1048" s="823"/>
      <c r="D1048" s="823"/>
      <c r="E1048" s="376"/>
      <c r="F1048" s="825"/>
    </row>
    <row r="1049" spans="1:6" ht="12" customHeight="1" x14ac:dyDescent="0.25">
      <c r="A1049" s="805"/>
      <c r="B1049" s="834" t="s">
        <v>651</v>
      </c>
      <c r="C1049" s="823"/>
      <c r="D1049" s="823"/>
      <c r="E1049" s="376"/>
      <c r="F1049" s="825"/>
    </row>
    <row r="1050" spans="1:6" ht="11.25" customHeight="1" x14ac:dyDescent="0.25">
      <c r="A1050" s="805"/>
      <c r="B1050" s="834" t="s">
        <v>652</v>
      </c>
      <c r="C1050" s="807"/>
      <c r="D1050" s="807"/>
      <c r="E1050" s="953"/>
      <c r="F1050" s="809"/>
    </row>
    <row r="1051" spans="1:6" ht="4.5" customHeight="1" x14ac:dyDescent="0.3">
      <c r="A1051" s="805"/>
      <c r="B1051" s="996"/>
      <c r="C1051" s="807"/>
      <c r="D1051" s="807"/>
      <c r="E1051" s="953"/>
      <c r="F1051" s="809"/>
    </row>
    <row r="1052" spans="1:6" ht="49.5" customHeight="1" x14ac:dyDescent="0.25">
      <c r="A1052" s="927" t="s">
        <v>270</v>
      </c>
      <c r="B1052" s="994" t="s">
        <v>653</v>
      </c>
      <c r="C1052" s="823">
        <v>1</v>
      </c>
      <c r="D1052" s="823" t="s">
        <v>515</v>
      </c>
      <c r="E1052" s="376"/>
      <c r="F1052" s="959">
        <f>E1052*C1052</f>
        <v>0</v>
      </c>
    </row>
    <row r="1053" spans="1:6" ht="13.5" customHeight="1" x14ac:dyDescent="0.25">
      <c r="A1053" s="927"/>
      <c r="B1053" s="995" t="s">
        <v>640</v>
      </c>
      <c r="C1053" s="823"/>
      <c r="D1053" s="823"/>
      <c r="E1053" s="376"/>
      <c r="F1053" s="825"/>
    </row>
    <row r="1054" spans="1:6" ht="11.25" customHeight="1" x14ac:dyDescent="0.25">
      <c r="A1054" s="927"/>
      <c r="B1054" s="994" t="s">
        <v>654</v>
      </c>
      <c r="C1054" s="823"/>
      <c r="D1054" s="823"/>
      <c r="E1054" s="376"/>
      <c r="F1054" s="825"/>
    </row>
    <row r="1055" spans="1:6" ht="15" customHeight="1" x14ac:dyDescent="0.25">
      <c r="A1055" s="927"/>
      <c r="B1055" s="995" t="s">
        <v>642</v>
      </c>
      <c r="C1055" s="823"/>
      <c r="D1055" s="823"/>
      <c r="E1055" s="376"/>
      <c r="F1055" s="825"/>
    </row>
    <row r="1056" spans="1:6" ht="6" customHeight="1" x14ac:dyDescent="0.25">
      <c r="A1056" s="927"/>
      <c r="B1056" s="994"/>
      <c r="C1056" s="823"/>
      <c r="D1056" s="823"/>
      <c r="E1056" s="376"/>
      <c r="F1056" s="825"/>
    </row>
    <row r="1057" spans="1:6" ht="12.75" customHeight="1" x14ac:dyDescent="0.25">
      <c r="A1057" s="927"/>
      <c r="B1057" s="834" t="s">
        <v>655</v>
      </c>
      <c r="C1057" s="823"/>
      <c r="D1057" s="823"/>
      <c r="E1057" s="376"/>
      <c r="F1057" s="825"/>
    </row>
    <row r="1058" spans="1:6" ht="12" customHeight="1" x14ac:dyDescent="0.25">
      <c r="A1058" s="805"/>
      <c r="B1058" s="834" t="s">
        <v>656</v>
      </c>
      <c r="C1058" s="823"/>
      <c r="D1058" s="823"/>
      <c r="E1058" s="376"/>
      <c r="F1058" s="825"/>
    </row>
    <row r="1059" spans="1:6" ht="12" customHeight="1" x14ac:dyDescent="0.25">
      <c r="A1059" s="805"/>
      <c r="B1059" s="834" t="s">
        <v>657</v>
      </c>
      <c r="C1059" s="823"/>
      <c r="D1059" s="823"/>
      <c r="E1059" s="376"/>
      <c r="F1059" s="825"/>
    </row>
    <row r="1060" spans="1:6" ht="12" customHeight="1" x14ac:dyDescent="0.25">
      <c r="A1060" s="805"/>
      <c r="B1060" s="834" t="s">
        <v>658</v>
      </c>
      <c r="C1060" s="823"/>
      <c r="D1060" s="823"/>
      <c r="E1060" s="376"/>
      <c r="F1060" s="825"/>
    </row>
    <row r="1061" spans="1:6" ht="11.25" customHeight="1" x14ac:dyDescent="0.3">
      <c r="A1061" s="805"/>
      <c r="B1061" s="996"/>
      <c r="C1061" s="807"/>
      <c r="D1061" s="807"/>
      <c r="E1061" s="953"/>
      <c r="F1061" s="809"/>
    </row>
    <row r="1062" spans="1:6" ht="15" customHeight="1" thickBot="1" x14ac:dyDescent="0.3">
      <c r="A1062" s="827"/>
      <c r="B1062" s="848"/>
      <c r="C1062" s="1187" t="s">
        <v>188</v>
      </c>
      <c r="D1062" s="1188"/>
      <c r="E1062" s="1189"/>
      <c r="F1062" s="832">
        <f>SUM(F1032:F1061)</f>
        <v>0</v>
      </c>
    </row>
    <row r="1063" spans="1:6" ht="11.25" customHeight="1" x14ac:dyDescent="0.3">
      <c r="A1063" s="805"/>
      <c r="B1063" s="996"/>
      <c r="C1063" s="807"/>
      <c r="D1063" s="807"/>
      <c r="E1063" s="993"/>
      <c r="F1063" s="809"/>
    </row>
    <row r="1064" spans="1:6" ht="11.25" customHeight="1" x14ac:dyDescent="0.3">
      <c r="A1064" s="805"/>
      <c r="B1064" s="996"/>
      <c r="C1064" s="807"/>
      <c r="D1064" s="807"/>
      <c r="E1064" s="953"/>
      <c r="F1064" s="809"/>
    </row>
    <row r="1065" spans="1:6" ht="51" customHeight="1" x14ac:dyDescent="0.25">
      <c r="A1065" s="927" t="s">
        <v>262</v>
      </c>
      <c r="B1065" s="994" t="s">
        <v>659</v>
      </c>
      <c r="C1065" s="823">
        <v>1</v>
      </c>
      <c r="D1065" s="823" t="s">
        <v>515</v>
      </c>
      <c r="E1065" s="376"/>
      <c r="F1065" s="959">
        <f>E1065*C1065</f>
        <v>0</v>
      </c>
    </row>
    <row r="1066" spans="1:6" ht="13.5" customHeight="1" x14ac:dyDescent="0.25">
      <c r="A1066" s="927"/>
      <c r="B1066" s="995" t="s">
        <v>640</v>
      </c>
      <c r="C1066" s="823"/>
      <c r="D1066" s="823"/>
      <c r="E1066" s="376"/>
      <c r="F1066" s="825"/>
    </row>
    <row r="1067" spans="1:6" ht="11.25" customHeight="1" x14ac:dyDescent="0.25">
      <c r="A1067" s="927"/>
      <c r="B1067" s="994" t="s">
        <v>660</v>
      </c>
      <c r="C1067" s="823"/>
      <c r="D1067" s="823"/>
      <c r="E1067" s="376"/>
      <c r="F1067" s="825"/>
    </row>
    <row r="1068" spans="1:6" ht="15" customHeight="1" x14ac:dyDescent="0.25">
      <c r="A1068" s="927"/>
      <c r="B1068" s="995" t="s">
        <v>642</v>
      </c>
      <c r="C1068" s="823"/>
      <c r="D1068" s="823"/>
      <c r="E1068" s="376"/>
      <c r="F1068" s="825"/>
    </row>
    <row r="1069" spans="1:6" ht="15.75" customHeight="1" x14ac:dyDescent="0.25">
      <c r="A1069" s="822"/>
      <c r="B1069" s="834"/>
      <c r="C1069" s="823"/>
      <c r="D1069" s="823"/>
      <c r="E1069" s="376"/>
      <c r="F1069" s="825"/>
    </row>
    <row r="1070" spans="1:6" ht="13.5" customHeight="1" x14ac:dyDescent="0.25">
      <c r="A1070" s="915"/>
      <c r="B1070" s="834" t="s">
        <v>661</v>
      </c>
      <c r="C1070" s="857"/>
      <c r="D1070" s="917"/>
      <c r="E1070" s="953"/>
      <c r="F1070" s="940"/>
    </row>
    <row r="1071" spans="1:6" ht="13.5" customHeight="1" x14ac:dyDescent="0.25">
      <c r="A1071" s="915"/>
      <c r="B1071" s="834" t="s">
        <v>662</v>
      </c>
      <c r="C1071" s="857"/>
      <c r="D1071" s="917"/>
      <c r="E1071" s="953"/>
      <c r="F1071" s="940"/>
    </row>
    <row r="1072" spans="1:6" ht="13.5" customHeight="1" x14ac:dyDescent="0.25">
      <c r="A1072" s="915"/>
      <c r="B1072" s="858"/>
      <c r="C1072" s="857"/>
      <c r="D1072" s="917"/>
      <c r="E1072" s="953"/>
      <c r="F1072" s="940"/>
    </row>
    <row r="1073" spans="1:6" ht="66" customHeight="1" x14ac:dyDescent="0.25">
      <c r="A1073" s="805" t="s">
        <v>266</v>
      </c>
      <c r="B1073" s="834" t="s">
        <v>663</v>
      </c>
      <c r="C1073" s="807"/>
      <c r="D1073" s="807"/>
      <c r="E1073" s="953"/>
      <c r="F1073" s="809">
        <f>E1073</f>
        <v>0</v>
      </c>
    </row>
    <row r="1074" spans="1:6" ht="13.5" customHeight="1" x14ac:dyDescent="0.25">
      <c r="A1074" s="805"/>
      <c r="B1074" s="834"/>
      <c r="C1074" s="807"/>
      <c r="D1074" s="807"/>
      <c r="E1074" s="953"/>
      <c r="F1074" s="809"/>
    </row>
    <row r="1075" spans="1:6" ht="66" customHeight="1" x14ac:dyDescent="0.25">
      <c r="A1075" s="805" t="s">
        <v>270</v>
      </c>
      <c r="B1075" s="834" t="s">
        <v>664</v>
      </c>
      <c r="C1075" s="807"/>
      <c r="D1075" s="807"/>
      <c r="E1075" s="953"/>
      <c r="F1075" s="809">
        <f>E1075</f>
        <v>0</v>
      </c>
    </row>
    <row r="1076" spans="1:6" ht="12.75" customHeight="1" x14ac:dyDescent="0.25">
      <c r="A1076" s="805"/>
      <c r="B1076" s="817"/>
      <c r="C1076" s="823"/>
      <c r="D1076" s="823"/>
      <c r="E1076" s="997"/>
      <c r="F1076" s="825"/>
    </row>
    <row r="1077" spans="1:6" ht="15" customHeight="1" x14ac:dyDescent="0.25">
      <c r="A1077" s="998"/>
      <c r="B1077" s="999"/>
      <c r="C1077" s="1000"/>
      <c r="D1077" s="1001"/>
      <c r="E1077" s="1002"/>
      <c r="F1077" s="1003"/>
    </row>
    <row r="1078" spans="1:6" ht="15" customHeight="1" thickBot="1" x14ac:dyDescent="0.3">
      <c r="A1078" s="969"/>
      <c r="B1078" s="1004"/>
      <c r="C1078" s="1184" t="s">
        <v>188</v>
      </c>
      <c r="D1078" s="1185"/>
      <c r="E1078" s="1186"/>
      <c r="F1078" s="867">
        <f>SUM(F1065:F1077)</f>
        <v>0</v>
      </c>
    </row>
    <row r="1079" spans="1:6" ht="15" customHeight="1" x14ac:dyDescent="0.25">
      <c r="A1079" s="805"/>
      <c r="B1079" s="834"/>
      <c r="C1079" s="1005"/>
      <c r="D1079" s="917"/>
      <c r="E1079" s="810"/>
      <c r="F1079" s="838"/>
    </row>
    <row r="1080" spans="1:6" ht="15" customHeight="1" x14ac:dyDescent="0.25">
      <c r="A1080" s="805"/>
      <c r="B1080" s="817" t="s">
        <v>631</v>
      </c>
      <c r="C1080" s="807"/>
      <c r="D1080" s="807"/>
      <c r="E1080" s="953"/>
      <c r="F1080" s="809"/>
    </row>
    <row r="1081" spans="1:6" ht="10.5" customHeight="1" x14ac:dyDescent="0.25">
      <c r="A1081" s="805"/>
      <c r="B1081" s="817"/>
      <c r="C1081" s="807"/>
      <c r="D1081" s="807"/>
      <c r="E1081" s="953"/>
      <c r="F1081" s="809"/>
    </row>
    <row r="1082" spans="1:6" ht="15" customHeight="1" x14ac:dyDescent="0.25">
      <c r="A1082" s="915"/>
      <c r="B1082" s="845" t="s">
        <v>636</v>
      </c>
      <c r="C1082" s="857"/>
      <c r="D1082" s="917"/>
      <c r="E1082" s="953"/>
      <c r="F1082" s="940"/>
    </row>
    <row r="1083" spans="1:6" ht="5.25" customHeight="1" x14ac:dyDescent="0.25">
      <c r="A1083" s="915"/>
      <c r="B1083" s="847"/>
      <c r="C1083" s="857"/>
      <c r="D1083" s="917"/>
      <c r="E1083" s="953"/>
      <c r="F1083" s="940"/>
    </row>
    <row r="1084" spans="1:6" ht="15" customHeight="1" x14ac:dyDescent="0.25">
      <c r="A1084" s="805"/>
      <c r="B1084" s="817" t="s">
        <v>665</v>
      </c>
      <c r="C1084" s="807"/>
      <c r="D1084" s="807"/>
      <c r="E1084" s="953"/>
      <c r="F1084" s="809"/>
    </row>
    <row r="1085" spans="1:6" ht="9" customHeight="1" x14ac:dyDescent="0.25">
      <c r="A1085" s="805"/>
      <c r="B1085" s="818"/>
      <c r="C1085" s="807"/>
      <c r="D1085" s="807"/>
      <c r="E1085" s="953"/>
      <c r="F1085" s="809"/>
    </row>
    <row r="1086" spans="1:6" ht="43.5" customHeight="1" x14ac:dyDescent="0.25">
      <c r="A1086" s="805"/>
      <c r="B1086" s="845" t="s">
        <v>666</v>
      </c>
      <c r="C1086" s="807"/>
      <c r="D1086" s="807"/>
      <c r="E1086" s="953"/>
      <c r="F1086" s="809"/>
    </row>
    <row r="1087" spans="1:6" ht="6" customHeight="1" x14ac:dyDescent="0.25">
      <c r="A1087" s="805"/>
      <c r="B1087" s="817"/>
      <c r="C1087" s="823"/>
      <c r="D1087" s="823"/>
      <c r="E1087" s="997"/>
      <c r="F1087" s="825"/>
    </row>
    <row r="1088" spans="1:6" ht="13.5" customHeight="1" x14ac:dyDescent="0.25">
      <c r="A1088" s="822" t="s">
        <v>262</v>
      </c>
      <c r="B1088" s="834" t="s">
        <v>667</v>
      </c>
      <c r="C1088" s="823">
        <v>8</v>
      </c>
      <c r="D1088" s="823" t="s">
        <v>515</v>
      </c>
      <c r="E1088" s="376"/>
      <c r="F1088" s="959">
        <f>E1088*C1088</f>
        <v>0</v>
      </c>
    </row>
    <row r="1089" spans="1:6" x14ac:dyDescent="0.25">
      <c r="A1089" s="805"/>
      <c r="B1089" s="817"/>
      <c r="C1089" s="823"/>
      <c r="D1089" s="823"/>
      <c r="E1089" s="997"/>
      <c r="F1089" s="825"/>
    </row>
    <row r="1090" spans="1:6" ht="13.5" customHeight="1" x14ac:dyDescent="0.25">
      <c r="A1090" s="822" t="s">
        <v>266</v>
      </c>
      <c r="B1090" s="834" t="s">
        <v>668</v>
      </c>
      <c r="C1090" s="823">
        <v>4</v>
      </c>
      <c r="D1090" s="823" t="s">
        <v>515</v>
      </c>
      <c r="E1090" s="376"/>
      <c r="F1090" s="959">
        <f>E1090*C1090</f>
        <v>0</v>
      </c>
    </row>
    <row r="1091" spans="1:6" x14ac:dyDescent="0.25">
      <c r="A1091" s="805"/>
      <c r="B1091" s="817"/>
      <c r="C1091" s="823"/>
      <c r="D1091" s="823"/>
      <c r="E1091" s="997"/>
      <c r="F1091" s="825"/>
    </row>
    <row r="1092" spans="1:6" ht="13.5" customHeight="1" x14ac:dyDescent="0.25">
      <c r="A1092" s="822" t="s">
        <v>270</v>
      </c>
      <c r="B1092" s="834" t="s">
        <v>669</v>
      </c>
      <c r="C1092" s="823">
        <v>1</v>
      </c>
      <c r="D1092" s="823" t="s">
        <v>515</v>
      </c>
      <c r="E1092" s="376"/>
      <c r="F1092" s="959">
        <f>E1092*C1092</f>
        <v>0</v>
      </c>
    </row>
    <row r="1093" spans="1:6" ht="13.5" customHeight="1" x14ac:dyDescent="0.25">
      <c r="A1093" s="822"/>
      <c r="B1093" s="834"/>
      <c r="C1093" s="823"/>
      <c r="D1093" s="823"/>
      <c r="E1093" s="376"/>
      <c r="F1093" s="959"/>
    </row>
    <row r="1094" spans="1:6" ht="15" customHeight="1" x14ac:dyDescent="0.25">
      <c r="A1094" s="822" t="s">
        <v>272</v>
      </c>
      <c r="B1094" s="834" t="s">
        <v>670</v>
      </c>
      <c r="C1094" s="823">
        <v>2</v>
      </c>
      <c r="D1094" s="823" t="s">
        <v>515</v>
      </c>
      <c r="E1094" s="376"/>
      <c r="F1094" s="959">
        <f>E1094*C1094</f>
        <v>0</v>
      </c>
    </row>
    <row r="1095" spans="1:6" ht="15" customHeight="1" x14ac:dyDescent="0.25">
      <c r="A1095" s="822"/>
      <c r="B1095" s="834"/>
      <c r="C1095" s="823"/>
      <c r="D1095" s="823"/>
      <c r="E1095" s="376"/>
      <c r="F1095" s="959"/>
    </row>
    <row r="1096" spans="1:6" ht="14.25" customHeight="1" x14ac:dyDescent="0.25">
      <c r="A1096" s="822" t="s">
        <v>276</v>
      </c>
      <c r="B1096" s="834" t="s">
        <v>671</v>
      </c>
      <c r="C1096" s="823">
        <v>1</v>
      </c>
      <c r="D1096" s="823" t="s">
        <v>515</v>
      </c>
      <c r="E1096" s="376"/>
      <c r="F1096" s="959">
        <f>E1096*C1096</f>
        <v>0</v>
      </c>
    </row>
    <row r="1097" spans="1:6" ht="9" customHeight="1" x14ac:dyDescent="0.25">
      <c r="A1097" s="822"/>
      <c r="B1097" s="834"/>
      <c r="C1097" s="807"/>
      <c r="D1097" s="807"/>
      <c r="E1097" s="953"/>
      <c r="F1097" s="940"/>
    </row>
    <row r="1098" spans="1:6" ht="40.5" customHeight="1" x14ac:dyDescent="0.25">
      <c r="A1098" s="822"/>
      <c r="B1098" s="845" t="s">
        <v>672</v>
      </c>
      <c r="C1098" s="807"/>
      <c r="D1098" s="807"/>
      <c r="E1098" s="953"/>
      <c r="F1098" s="940"/>
    </row>
    <row r="1099" spans="1:6" ht="7.5" customHeight="1" x14ac:dyDescent="0.25">
      <c r="A1099" s="822"/>
      <c r="B1099" s="834"/>
      <c r="C1099" s="807"/>
      <c r="D1099" s="807"/>
      <c r="E1099" s="953"/>
      <c r="F1099" s="940"/>
    </row>
    <row r="1100" spans="1:6" ht="30" customHeight="1" x14ac:dyDescent="0.25">
      <c r="A1100" s="822" t="s">
        <v>304</v>
      </c>
      <c r="B1100" s="834" t="s">
        <v>673</v>
      </c>
      <c r="C1100" s="823">
        <v>13</v>
      </c>
      <c r="D1100" s="823" t="s">
        <v>515</v>
      </c>
      <c r="E1100" s="376"/>
      <c r="F1100" s="959">
        <f>E1100*C1100</f>
        <v>0</v>
      </c>
    </row>
    <row r="1101" spans="1:6" ht="13.5" customHeight="1" x14ac:dyDescent="0.25">
      <c r="A1101" s="822"/>
      <c r="B1101" s="834"/>
      <c r="C1101" s="823"/>
      <c r="D1101" s="823"/>
      <c r="E1101" s="376"/>
      <c r="F1101" s="959"/>
    </row>
    <row r="1102" spans="1:6" ht="26.25" customHeight="1" x14ac:dyDescent="0.25">
      <c r="A1102" s="822" t="s">
        <v>307</v>
      </c>
      <c r="B1102" s="834" t="s">
        <v>674</v>
      </c>
      <c r="C1102" s="823">
        <v>2</v>
      </c>
      <c r="D1102" s="823" t="s">
        <v>515</v>
      </c>
      <c r="E1102" s="376"/>
      <c r="F1102" s="959">
        <f>E1102*C1102</f>
        <v>0</v>
      </c>
    </row>
    <row r="1103" spans="1:6" ht="11.25" customHeight="1" x14ac:dyDescent="0.25">
      <c r="A1103" s="822"/>
      <c r="B1103" s="834"/>
      <c r="C1103" s="807"/>
      <c r="D1103" s="807"/>
      <c r="E1103" s="953"/>
      <c r="F1103" s="940"/>
    </row>
    <row r="1104" spans="1:6" ht="12.75" customHeight="1" x14ac:dyDescent="0.25">
      <c r="A1104" s="822" t="s">
        <v>310</v>
      </c>
      <c r="B1104" s="834" t="s">
        <v>675</v>
      </c>
      <c r="C1104" s="823">
        <v>6</v>
      </c>
      <c r="D1104" s="823" t="s">
        <v>515</v>
      </c>
      <c r="E1104" s="376"/>
      <c r="F1104" s="959">
        <f>E1104*C1104</f>
        <v>0</v>
      </c>
    </row>
    <row r="1105" spans="1:6" ht="7.5" customHeight="1" x14ac:dyDescent="0.25">
      <c r="A1105" s="822"/>
      <c r="B1105" s="834"/>
      <c r="C1105" s="807"/>
      <c r="D1105" s="807"/>
      <c r="E1105" s="953"/>
      <c r="F1105" s="940"/>
    </row>
    <row r="1106" spans="1:6" ht="12.75" customHeight="1" x14ac:dyDescent="0.25">
      <c r="A1106" s="915"/>
      <c r="B1106" s="846" t="s">
        <v>676</v>
      </c>
      <c r="C1106" s="1006"/>
      <c r="D1106" s="1007"/>
      <c r="E1106" s="1008"/>
      <c r="F1106" s="1009"/>
    </row>
    <row r="1107" spans="1:6" ht="12.75" customHeight="1" x14ac:dyDescent="0.25">
      <c r="A1107" s="915"/>
      <c r="B1107" s="847"/>
      <c r="C1107" s="1006"/>
      <c r="D1107" s="1007"/>
      <c r="E1107" s="1008"/>
      <c r="F1107" s="1009"/>
    </row>
    <row r="1108" spans="1:6" ht="14.25" customHeight="1" x14ac:dyDescent="0.25">
      <c r="A1108" s="915" t="s">
        <v>312</v>
      </c>
      <c r="B1108" s="1010" t="s">
        <v>677</v>
      </c>
      <c r="C1108" s="807">
        <v>1145</v>
      </c>
      <c r="D1108" s="807" t="s">
        <v>402</v>
      </c>
      <c r="E1108" s="1011"/>
      <c r="F1108" s="809">
        <f>E1108*C1108</f>
        <v>0</v>
      </c>
    </row>
    <row r="1109" spans="1:6" ht="30" customHeight="1" x14ac:dyDescent="0.25">
      <c r="A1109" s="805"/>
      <c r="B1109" s="834"/>
      <c r="C1109" s="1006"/>
      <c r="D1109" s="1007"/>
      <c r="E1109" s="874"/>
      <c r="F1109" s="809"/>
    </row>
    <row r="1110" spans="1:6" ht="15" customHeight="1" x14ac:dyDescent="0.25">
      <c r="A1110" s="915"/>
      <c r="B1110" s="834"/>
      <c r="C1110" s="807"/>
      <c r="D1110" s="807"/>
      <c r="E1110" s="1011"/>
      <c r="F1110" s="809"/>
    </row>
    <row r="1111" spans="1:6" ht="15" customHeight="1" thickBot="1" x14ac:dyDescent="0.3">
      <c r="A1111" s="827"/>
      <c r="B1111" s="848"/>
      <c r="C1111" s="1187" t="s">
        <v>188</v>
      </c>
      <c r="D1111" s="1188"/>
      <c r="E1111" s="1189"/>
      <c r="F1111" s="832">
        <f>SUM(F1085:F1110)</f>
        <v>0</v>
      </c>
    </row>
    <row r="1112" spans="1:6" ht="15" customHeight="1" x14ac:dyDescent="0.25">
      <c r="A1112" s="915"/>
      <c r="B1112" s="834"/>
      <c r="C1112" s="807"/>
      <c r="D1112" s="807"/>
      <c r="E1112" s="1012"/>
      <c r="F1112" s="809"/>
    </row>
    <row r="1113" spans="1:6" ht="6.75" customHeight="1" x14ac:dyDescent="0.25">
      <c r="A1113" s="915"/>
      <c r="B1113" s="834"/>
      <c r="C1113" s="857"/>
      <c r="D1113" s="917"/>
      <c r="E1113" s="993"/>
      <c r="F1113" s="940"/>
    </row>
    <row r="1114" spans="1:6" ht="15" customHeight="1" x14ac:dyDescent="0.25">
      <c r="A1114" s="805"/>
      <c r="B1114" s="1013" t="s">
        <v>678</v>
      </c>
      <c r="C1114" s="807"/>
      <c r="D1114" s="807"/>
      <c r="E1114" s="1011"/>
      <c r="F1114" s="809"/>
    </row>
    <row r="1115" spans="1:6" ht="11.25" customHeight="1" x14ac:dyDescent="0.25">
      <c r="A1115" s="805"/>
      <c r="B1115" s="1014"/>
      <c r="C1115" s="807"/>
      <c r="D1115" s="807"/>
      <c r="E1115" s="1011"/>
      <c r="F1115" s="809"/>
    </row>
    <row r="1116" spans="1:6" ht="15" customHeight="1" x14ac:dyDescent="0.25">
      <c r="A1116" s="805"/>
      <c r="B1116" s="817" t="s">
        <v>679</v>
      </c>
      <c r="C1116" s="807"/>
      <c r="D1116" s="807"/>
      <c r="E1116" s="997"/>
      <c r="F1116" s="884"/>
    </row>
    <row r="1117" spans="1:6" ht="7.5" customHeight="1" x14ac:dyDescent="0.25">
      <c r="A1117" s="805"/>
      <c r="B1117" s="818"/>
      <c r="C1117" s="807"/>
      <c r="D1117" s="807"/>
      <c r="E1117" s="997"/>
      <c r="F1117" s="884"/>
    </row>
    <row r="1118" spans="1:6" ht="75.75" customHeight="1" x14ac:dyDescent="0.25">
      <c r="A1118" s="805"/>
      <c r="B1118" s="845" t="s">
        <v>680</v>
      </c>
      <c r="C1118" s="807"/>
      <c r="D1118" s="807"/>
      <c r="E1118" s="1011"/>
      <c r="F1118" s="809"/>
    </row>
    <row r="1119" spans="1:6" ht="11.25" customHeight="1" x14ac:dyDescent="0.25">
      <c r="A1119" s="805"/>
      <c r="B1119" s="1014"/>
      <c r="C1119" s="807"/>
      <c r="D1119" s="807"/>
      <c r="E1119" s="1011"/>
      <c r="F1119" s="809"/>
    </row>
    <row r="1120" spans="1:6" ht="15" customHeight="1" x14ac:dyDescent="0.25">
      <c r="A1120" s="805" t="s">
        <v>262</v>
      </c>
      <c r="B1120" s="834" t="s">
        <v>681</v>
      </c>
      <c r="C1120" s="807">
        <v>435</v>
      </c>
      <c r="D1120" s="807" t="s">
        <v>402</v>
      </c>
      <c r="E1120" s="1011"/>
      <c r="F1120" s="809">
        <f>E1120*C1120</f>
        <v>0</v>
      </c>
    </row>
    <row r="1121" spans="1:6" ht="13.5" customHeight="1" x14ac:dyDescent="0.25">
      <c r="A1121" s="805"/>
      <c r="B1121" s="859"/>
      <c r="C1121" s="807"/>
      <c r="D1121" s="807"/>
      <c r="E1121" s="1011"/>
      <c r="F1121" s="809"/>
    </row>
    <row r="1122" spans="1:6" ht="15" customHeight="1" x14ac:dyDescent="0.25">
      <c r="A1122" s="805" t="s">
        <v>266</v>
      </c>
      <c r="B1122" s="834" t="s">
        <v>682</v>
      </c>
      <c r="C1122" s="807">
        <v>221</v>
      </c>
      <c r="D1122" s="807" t="s">
        <v>402</v>
      </c>
      <c r="E1122" s="1011"/>
      <c r="F1122" s="809">
        <f>E1122*C1122</f>
        <v>0</v>
      </c>
    </row>
    <row r="1123" spans="1:6" ht="11.25" customHeight="1" x14ac:dyDescent="0.25">
      <c r="A1123" s="805"/>
      <c r="B1123" s="834"/>
      <c r="C1123" s="807"/>
      <c r="D1123" s="807"/>
      <c r="E1123" s="874"/>
      <c r="F1123" s="809"/>
    </row>
    <row r="1124" spans="1:6" ht="15" customHeight="1" x14ac:dyDescent="0.25">
      <c r="A1124" s="805" t="s">
        <v>270</v>
      </c>
      <c r="B1124" s="834" t="s">
        <v>683</v>
      </c>
      <c r="C1124" s="807">
        <v>229</v>
      </c>
      <c r="D1124" s="807" t="s">
        <v>402</v>
      </c>
      <c r="E1124" s="1011"/>
      <c r="F1124" s="809">
        <f>E1124*C1124</f>
        <v>0</v>
      </c>
    </row>
    <row r="1125" spans="1:6" ht="12.75" customHeight="1" x14ac:dyDescent="0.25">
      <c r="A1125" s="805"/>
      <c r="B1125" s="834"/>
      <c r="C1125" s="807"/>
      <c r="D1125" s="807"/>
      <c r="E1125" s="1011"/>
      <c r="F1125" s="809"/>
    </row>
    <row r="1126" spans="1:6" ht="15" customHeight="1" x14ac:dyDescent="0.25">
      <c r="A1126" s="805" t="s">
        <v>272</v>
      </c>
      <c r="B1126" s="834" t="s">
        <v>684</v>
      </c>
      <c r="C1126" s="807">
        <v>65</v>
      </c>
      <c r="D1126" s="807" t="s">
        <v>402</v>
      </c>
      <c r="E1126" s="1011"/>
      <c r="F1126" s="809">
        <f>E1126*C1126</f>
        <v>0</v>
      </c>
    </row>
    <row r="1127" spans="1:6" ht="10.5" customHeight="1" x14ac:dyDescent="0.25">
      <c r="A1127" s="805"/>
      <c r="B1127" s="834"/>
      <c r="C1127" s="807"/>
      <c r="D1127" s="807"/>
      <c r="E1127" s="874"/>
      <c r="F1127" s="809"/>
    </row>
    <row r="1128" spans="1:6" ht="15" customHeight="1" x14ac:dyDescent="0.25">
      <c r="A1128" s="805" t="s">
        <v>276</v>
      </c>
      <c r="B1128" s="834" t="s">
        <v>685</v>
      </c>
      <c r="C1128" s="807">
        <v>45</v>
      </c>
      <c r="D1128" s="807" t="s">
        <v>402</v>
      </c>
      <c r="E1128" s="1011"/>
      <c r="F1128" s="809">
        <f>E1128*C1128</f>
        <v>0</v>
      </c>
    </row>
    <row r="1129" spans="1:6" ht="12.75" customHeight="1" x14ac:dyDescent="0.25">
      <c r="A1129" s="805"/>
      <c r="B1129" s="834"/>
      <c r="C1129" s="807"/>
      <c r="D1129" s="807"/>
      <c r="E1129" s="874"/>
      <c r="F1129" s="809"/>
    </row>
    <row r="1130" spans="1:6" ht="15" customHeight="1" x14ac:dyDescent="0.25">
      <c r="A1130" s="805" t="s">
        <v>304</v>
      </c>
      <c r="B1130" s="834" t="s">
        <v>686</v>
      </c>
      <c r="C1130" s="807">
        <v>23</v>
      </c>
      <c r="D1130" s="807" t="s">
        <v>402</v>
      </c>
      <c r="E1130" s="1011"/>
      <c r="F1130" s="809">
        <f>E1130*C1130</f>
        <v>0</v>
      </c>
    </row>
    <row r="1131" spans="1:6" ht="12.75" customHeight="1" x14ac:dyDescent="0.25">
      <c r="A1131" s="805"/>
      <c r="B1131" s="834"/>
      <c r="C1131" s="807"/>
      <c r="D1131" s="807"/>
      <c r="E1131" s="1011"/>
      <c r="F1131" s="809"/>
    </row>
    <row r="1132" spans="1:6" ht="15" customHeight="1" x14ac:dyDescent="0.25">
      <c r="A1132" s="805" t="s">
        <v>307</v>
      </c>
      <c r="B1132" s="834" t="s">
        <v>687</v>
      </c>
      <c r="C1132" s="807">
        <v>15</v>
      </c>
      <c r="D1132" s="807" t="s">
        <v>402</v>
      </c>
      <c r="E1132" s="1011"/>
      <c r="F1132" s="809">
        <f>E1132*C1132</f>
        <v>0</v>
      </c>
    </row>
    <row r="1133" spans="1:6" ht="12.75" customHeight="1" x14ac:dyDescent="0.25">
      <c r="A1133" s="805"/>
      <c r="B1133" s="834"/>
      <c r="C1133" s="807"/>
      <c r="D1133" s="807"/>
      <c r="E1133" s="1011"/>
      <c r="F1133" s="809"/>
    </row>
    <row r="1134" spans="1:6" ht="15" customHeight="1" x14ac:dyDescent="0.25">
      <c r="A1134" s="805" t="s">
        <v>310</v>
      </c>
      <c r="B1134" s="834" t="s">
        <v>688</v>
      </c>
      <c r="C1134" s="807">
        <v>15</v>
      </c>
      <c r="D1134" s="807" t="s">
        <v>402</v>
      </c>
      <c r="E1134" s="1011"/>
      <c r="F1134" s="809">
        <f>E1134*C1134</f>
        <v>0</v>
      </c>
    </row>
    <row r="1135" spans="1:6" ht="15" customHeight="1" x14ac:dyDescent="0.25">
      <c r="A1135" s="805"/>
      <c r="B1135" s="834"/>
      <c r="C1135" s="807"/>
      <c r="D1135" s="807"/>
      <c r="E1135" s="874"/>
      <c r="F1135" s="809"/>
    </row>
    <row r="1136" spans="1:6" ht="30" customHeight="1" x14ac:dyDescent="0.25">
      <c r="A1136" s="915" t="s">
        <v>312</v>
      </c>
      <c r="B1136" s="961" t="s">
        <v>689</v>
      </c>
      <c r="C1136" s="1006"/>
      <c r="D1136" s="1007"/>
      <c r="E1136" s="812"/>
      <c r="F1136" s="809">
        <f>E1136</f>
        <v>0</v>
      </c>
    </row>
    <row r="1137" spans="1:6" ht="12" customHeight="1" x14ac:dyDescent="0.25">
      <c r="A1137" s="915"/>
      <c r="B1137" s="961"/>
      <c r="C1137" s="1006"/>
      <c r="D1137" s="1007"/>
      <c r="E1137" s="1008"/>
      <c r="F1137" s="1009"/>
    </row>
    <row r="1138" spans="1:6" s="896" customFormat="1" ht="46.5" customHeight="1" x14ac:dyDescent="0.25">
      <c r="A1138" s="927"/>
      <c r="B1138" s="961"/>
      <c r="C1138" s="928"/>
      <c r="D1138" s="929"/>
      <c r="E1138" s="925"/>
      <c r="F1138" s="825"/>
    </row>
    <row r="1139" spans="1:6" ht="30" customHeight="1" x14ac:dyDescent="0.25">
      <c r="A1139" s="805"/>
      <c r="B1139" s="834"/>
      <c r="C1139" s="1006"/>
      <c r="D1139" s="1007"/>
      <c r="E1139" s="874"/>
      <c r="F1139" s="809"/>
    </row>
    <row r="1140" spans="1:6" ht="15" customHeight="1" thickBot="1" x14ac:dyDescent="0.3">
      <c r="A1140" s="979"/>
      <c r="B1140" s="986"/>
      <c r="C1140" s="1184" t="s">
        <v>188</v>
      </c>
      <c r="D1140" s="1185"/>
      <c r="E1140" s="1186"/>
      <c r="F1140" s="832">
        <f>SUM(F1119:F1139)</f>
        <v>0</v>
      </c>
    </row>
    <row r="1141" spans="1:6" ht="9" customHeight="1" x14ac:dyDescent="0.25">
      <c r="A1141" s="805"/>
      <c r="B1141" s="894"/>
      <c r="C1141" s="807"/>
      <c r="D1141" s="807"/>
      <c r="E1141" s="993"/>
      <c r="F1141" s="809"/>
    </row>
    <row r="1142" spans="1:6" ht="15" customHeight="1" x14ac:dyDescent="0.25">
      <c r="A1142" s="805"/>
      <c r="B1142" s="816" t="s">
        <v>690</v>
      </c>
      <c r="C1142" s="807"/>
      <c r="D1142" s="807"/>
      <c r="E1142" s="993"/>
      <c r="F1142" s="809"/>
    </row>
    <row r="1143" spans="1:6" ht="9.75" customHeight="1" x14ac:dyDescent="0.25">
      <c r="A1143" s="805"/>
      <c r="B1143" s="818"/>
      <c r="C1143" s="807"/>
      <c r="D1143" s="807"/>
      <c r="E1143" s="953"/>
      <c r="F1143" s="809"/>
    </row>
    <row r="1144" spans="1:6" ht="89.25" customHeight="1" x14ac:dyDescent="0.25">
      <c r="A1144" s="805"/>
      <c r="B1144" s="845" t="s">
        <v>691</v>
      </c>
      <c r="C1144" s="807"/>
      <c r="D1144" s="807"/>
      <c r="E1144" s="953"/>
      <c r="F1144" s="809"/>
    </row>
    <row r="1145" spans="1:6" ht="6.75" customHeight="1" x14ac:dyDescent="0.25">
      <c r="A1145" s="805"/>
      <c r="B1145" s="817"/>
      <c r="C1145" s="807"/>
      <c r="D1145" s="807"/>
      <c r="E1145" s="953"/>
      <c r="F1145" s="809"/>
    </row>
    <row r="1146" spans="1:6" ht="37.5" customHeight="1" x14ac:dyDescent="0.25">
      <c r="A1146" s="822" t="s">
        <v>262</v>
      </c>
      <c r="B1146" s="963" t="s">
        <v>692</v>
      </c>
      <c r="C1146" s="823">
        <v>40</v>
      </c>
      <c r="D1146" s="823" t="s">
        <v>515</v>
      </c>
      <c r="E1146" s="376"/>
      <c r="F1146" s="825">
        <f>E1146*C1146</f>
        <v>0</v>
      </c>
    </row>
    <row r="1147" spans="1:6" ht="9" customHeight="1" x14ac:dyDescent="0.25">
      <c r="A1147" s="805"/>
      <c r="B1147" s="963"/>
      <c r="C1147" s="807"/>
      <c r="D1147" s="807"/>
      <c r="E1147" s="953"/>
      <c r="F1147" s="809"/>
    </row>
    <row r="1148" spans="1:6" ht="31.5" customHeight="1" x14ac:dyDescent="0.25">
      <c r="A1148" s="822" t="s">
        <v>266</v>
      </c>
      <c r="B1148" s="963" t="s">
        <v>693</v>
      </c>
      <c r="C1148" s="823">
        <v>314</v>
      </c>
      <c r="D1148" s="823" t="s">
        <v>515</v>
      </c>
      <c r="E1148" s="1015"/>
      <c r="F1148" s="821">
        <f>E1148*C1148</f>
        <v>0</v>
      </c>
    </row>
    <row r="1149" spans="1:6" ht="9.75" customHeight="1" x14ac:dyDescent="0.25">
      <c r="A1149" s="805"/>
      <c r="B1149" s="963"/>
      <c r="C1149" s="1016"/>
      <c r="D1149" s="807"/>
      <c r="E1149" s="953"/>
      <c r="F1149" s="940"/>
    </row>
    <row r="1150" spans="1:6" ht="29.25" customHeight="1" x14ac:dyDescent="0.25">
      <c r="A1150" s="805" t="s">
        <v>270</v>
      </c>
      <c r="B1150" s="963" t="s">
        <v>694</v>
      </c>
      <c r="C1150" s="823">
        <v>228</v>
      </c>
      <c r="D1150" s="823" t="s">
        <v>515</v>
      </c>
      <c r="E1150" s="1015"/>
      <c r="F1150" s="809">
        <f>E1150*C1150</f>
        <v>0</v>
      </c>
    </row>
    <row r="1151" spans="1:6" ht="11.25" customHeight="1" x14ac:dyDescent="0.25">
      <c r="A1151" s="805"/>
      <c r="B1151" s="963"/>
      <c r="C1151" s="1016"/>
      <c r="D1151" s="823"/>
      <c r="E1151" s="1015"/>
      <c r="F1151" s="809"/>
    </row>
    <row r="1152" spans="1:6" s="896" customFormat="1" ht="36.75" customHeight="1" x14ac:dyDescent="0.25">
      <c r="A1152" s="822" t="s">
        <v>272</v>
      </c>
      <c r="B1152" s="963" t="s">
        <v>695</v>
      </c>
      <c r="C1152" s="1016">
        <v>12</v>
      </c>
      <c r="D1152" s="823" t="s">
        <v>515</v>
      </c>
      <c r="E1152" s="1015"/>
      <c r="F1152" s="825">
        <f>E1152*C1152</f>
        <v>0</v>
      </c>
    </row>
    <row r="1153" spans="1:6" ht="15" customHeight="1" x14ac:dyDescent="0.25">
      <c r="A1153" s="805"/>
      <c r="B1153" s="963"/>
      <c r="C1153" s="807"/>
      <c r="D1153" s="823"/>
      <c r="E1153" s="1015"/>
      <c r="F1153" s="809"/>
    </row>
    <row r="1154" spans="1:6" s="896" customFormat="1" ht="30.75" customHeight="1" x14ac:dyDescent="0.25">
      <c r="A1154" s="822" t="s">
        <v>276</v>
      </c>
      <c r="B1154" s="963" t="s">
        <v>696</v>
      </c>
      <c r="C1154" s="1017">
        <v>76</v>
      </c>
      <c r="D1154" s="823" t="s">
        <v>515</v>
      </c>
      <c r="E1154" s="1015"/>
      <c r="F1154" s="825">
        <f>E1154*C1154</f>
        <v>0</v>
      </c>
    </row>
    <row r="1155" spans="1:6" ht="15" customHeight="1" x14ac:dyDescent="0.25">
      <c r="A1155" s="805"/>
      <c r="B1155" s="963"/>
      <c r="C1155" s="1016"/>
      <c r="D1155" s="823"/>
      <c r="E1155" s="1015"/>
      <c r="F1155" s="809"/>
    </row>
    <row r="1156" spans="1:6" s="896" customFormat="1" ht="38.25" customHeight="1" x14ac:dyDescent="0.25">
      <c r="A1156" s="822" t="s">
        <v>304</v>
      </c>
      <c r="B1156" s="963" t="s">
        <v>697</v>
      </c>
      <c r="C1156" s="1016">
        <v>34</v>
      </c>
      <c r="D1156" s="823" t="s">
        <v>515</v>
      </c>
      <c r="E1156" s="1015"/>
      <c r="F1156" s="825">
        <f>E1156*C1156</f>
        <v>0</v>
      </c>
    </row>
    <row r="1157" spans="1:6" ht="15" customHeight="1" x14ac:dyDescent="0.25">
      <c r="A1157" s="805"/>
      <c r="B1157" s="1018"/>
      <c r="C1157" s="1019"/>
      <c r="D1157" s="823"/>
      <c r="E1157" s="1015"/>
      <c r="F1157" s="809"/>
    </row>
    <row r="1158" spans="1:6" s="896" customFormat="1" ht="27.75" customHeight="1" x14ac:dyDescent="0.25">
      <c r="A1158" s="822" t="s">
        <v>307</v>
      </c>
      <c r="B1158" s="963" t="s">
        <v>698</v>
      </c>
      <c r="C1158" s="1016">
        <v>4</v>
      </c>
      <c r="D1158" s="823" t="s">
        <v>515</v>
      </c>
      <c r="E1158" s="1015"/>
      <c r="F1158" s="825">
        <f>E1158*C1158</f>
        <v>0</v>
      </c>
    </row>
    <row r="1159" spans="1:6" ht="15" customHeight="1" x14ac:dyDescent="0.25">
      <c r="A1159" s="805"/>
      <c r="B1159" s="963"/>
      <c r="C1159" s="807"/>
      <c r="D1159" s="823"/>
      <c r="E1159" s="1015"/>
      <c r="F1159" s="809"/>
    </row>
    <row r="1160" spans="1:6" ht="26.25" customHeight="1" x14ac:dyDescent="0.25">
      <c r="A1160" s="805" t="s">
        <v>310</v>
      </c>
      <c r="B1160" s="1020" t="s">
        <v>699</v>
      </c>
      <c r="C1160" s="1019">
        <v>3</v>
      </c>
      <c r="D1160" s="823" t="s">
        <v>515</v>
      </c>
      <c r="E1160" s="1015"/>
      <c r="F1160" s="809">
        <f>E1160*C1160</f>
        <v>0</v>
      </c>
    </row>
    <row r="1161" spans="1:6" ht="11.25" customHeight="1" x14ac:dyDescent="0.25">
      <c r="A1161" s="805"/>
      <c r="B1161" s="913"/>
      <c r="C1161" s="1019"/>
      <c r="D1161" s="823"/>
      <c r="E1161" s="1015"/>
      <c r="F1161" s="809"/>
    </row>
    <row r="1162" spans="1:6" ht="24" customHeight="1" x14ac:dyDescent="0.25">
      <c r="A1162" s="805" t="s">
        <v>312</v>
      </c>
      <c r="B1162" s="1020" t="s">
        <v>700</v>
      </c>
      <c r="C1162" s="1019">
        <v>12</v>
      </c>
      <c r="D1162" s="823" t="s">
        <v>515</v>
      </c>
      <c r="E1162" s="1015"/>
      <c r="F1162" s="809">
        <f>E1162*C1162</f>
        <v>0</v>
      </c>
    </row>
    <row r="1163" spans="1:6" ht="11.25" customHeight="1" x14ac:dyDescent="0.25">
      <c r="A1163" s="805"/>
      <c r="B1163" s="913"/>
      <c r="C1163" s="1019"/>
      <c r="D1163" s="823"/>
      <c r="E1163" s="1015"/>
      <c r="F1163" s="809"/>
    </row>
    <row r="1164" spans="1:6" ht="26.25" customHeight="1" x14ac:dyDescent="0.25">
      <c r="A1164" s="805" t="s">
        <v>375</v>
      </c>
      <c r="B1164" s="1020" t="s">
        <v>701</v>
      </c>
      <c r="C1164" s="1019">
        <v>14</v>
      </c>
      <c r="D1164" s="823" t="s">
        <v>515</v>
      </c>
      <c r="E1164" s="1015"/>
      <c r="F1164" s="809">
        <f>E1164*C1164</f>
        <v>0</v>
      </c>
    </row>
    <row r="1165" spans="1:6" ht="9.75" customHeight="1" x14ac:dyDescent="0.25">
      <c r="A1165" s="805"/>
      <c r="B1165" s="913"/>
      <c r="C1165" s="1019"/>
      <c r="D1165" s="823"/>
      <c r="E1165" s="1015"/>
      <c r="F1165" s="809"/>
    </row>
    <row r="1166" spans="1:6" ht="11.25" customHeight="1" x14ac:dyDescent="0.25">
      <c r="A1166" s="805"/>
      <c r="B1166" s="913"/>
      <c r="C1166" s="1019"/>
      <c r="D1166" s="823"/>
      <c r="E1166" s="1015"/>
      <c r="F1166" s="809"/>
    </row>
    <row r="1167" spans="1:6" s="896" customFormat="1" ht="39.6" x14ac:dyDescent="0.25">
      <c r="A1167" s="822" t="s">
        <v>377</v>
      </c>
      <c r="B1167" s="1020" t="s">
        <v>702</v>
      </c>
      <c r="C1167" s="1019">
        <v>17</v>
      </c>
      <c r="D1167" s="823" t="s">
        <v>515</v>
      </c>
      <c r="E1167" s="1015"/>
      <c r="F1167" s="825">
        <f>E1167*C1167</f>
        <v>0</v>
      </c>
    </row>
    <row r="1168" spans="1:6" ht="15" customHeight="1" x14ac:dyDescent="0.25">
      <c r="A1168" s="805"/>
      <c r="B1168" s="913"/>
      <c r="C1168" s="807"/>
      <c r="D1168" s="807"/>
      <c r="E1168" s="993"/>
      <c r="F1168" s="809"/>
    </row>
    <row r="1169" spans="1:6" ht="15" customHeight="1" thickBot="1" x14ac:dyDescent="0.3">
      <c r="A1169" s="979"/>
      <c r="B1169" s="986"/>
      <c r="C1169" s="1184" t="s">
        <v>188</v>
      </c>
      <c r="D1169" s="1185"/>
      <c r="E1169" s="1186"/>
      <c r="F1169" s="832">
        <f>SUM(F1146:F1168)</f>
        <v>0</v>
      </c>
    </row>
    <row r="1170" spans="1:6" ht="15" customHeight="1" x14ac:dyDescent="0.25">
      <c r="A1170" s="805"/>
      <c r="B1170" s="913"/>
      <c r="C1170" s="807"/>
      <c r="D1170" s="807"/>
      <c r="E1170" s="993"/>
      <c r="F1170" s="809"/>
    </row>
    <row r="1171" spans="1:6" ht="23.25" customHeight="1" x14ac:dyDescent="0.25">
      <c r="A1171" s="805"/>
      <c r="B1171" s="976" t="s">
        <v>703</v>
      </c>
      <c r="C1171" s="807"/>
      <c r="D1171" s="807"/>
      <c r="E1171" s="953"/>
      <c r="F1171" s="809"/>
    </row>
    <row r="1172" spans="1:6" ht="10.5" customHeight="1" x14ac:dyDescent="0.25">
      <c r="A1172" s="805"/>
      <c r="B1172" s="976"/>
      <c r="C1172" s="807"/>
      <c r="D1172" s="807"/>
      <c r="E1172" s="953"/>
      <c r="F1172" s="809"/>
    </row>
    <row r="1173" spans="1:6" s="896" customFormat="1" ht="23.25" customHeight="1" x14ac:dyDescent="0.25">
      <c r="A1173" s="822" t="s">
        <v>262</v>
      </c>
      <c r="B1173" s="963" t="s">
        <v>704</v>
      </c>
      <c r="C1173" s="823">
        <v>71</v>
      </c>
      <c r="D1173" s="823" t="s">
        <v>515</v>
      </c>
      <c r="E1173" s="376"/>
      <c r="F1173" s="825">
        <f>E1173*C1173</f>
        <v>0</v>
      </c>
    </row>
    <row r="1174" spans="1:6" ht="8.25" customHeight="1" x14ac:dyDescent="0.25">
      <c r="A1174" s="805"/>
      <c r="B1174" s="963"/>
      <c r="C1174" s="807"/>
      <c r="D1174" s="807"/>
      <c r="E1174" s="953"/>
      <c r="F1174" s="809"/>
    </row>
    <row r="1175" spans="1:6" s="896" customFormat="1" ht="23.25" customHeight="1" x14ac:dyDescent="0.25">
      <c r="A1175" s="822" t="s">
        <v>266</v>
      </c>
      <c r="B1175" s="963" t="s">
        <v>705</v>
      </c>
      <c r="C1175" s="823">
        <v>4</v>
      </c>
      <c r="D1175" s="823" t="s">
        <v>515</v>
      </c>
      <c r="E1175" s="376"/>
      <c r="F1175" s="825">
        <f>E1175*C1175</f>
        <v>0</v>
      </c>
    </row>
    <row r="1176" spans="1:6" ht="10.5" customHeight="1" x14ac:dyDescent="0.25">
      <c r="A1176" s="805"/>
      <c r="B1176" s="976"/>
      <c r="C1176" s="807"/>
      <c r="D1176" s="807"/>
      <c r="E1176" s="953"/>
      <c r="F1176" s="809"/>
    </row>
    <row r="1177" spans="1:6" s="896" customFormat="1" ht="23.25" customHeight="1" x14ac:dyDescent="0.25">
      <c r="A1177" s="822" t="s">
        <v>270</v>
      </c>
      <c r="B1177" s="963" t="s">
        <v>706</v>
      </c>
      <c r="C1177" s="823">
        <v>12</v>
      </c>
      <c r="D1177" s="823" t="s">
        <v>515</v>
      </c>
      <c r="E1177" s="376"/>
      <c r="F1177" s="825">
        <f>E1177*C1177</f>
        <v>0</v>
      </c>
    </row>
    <row r="1178" spans="1:6" ht="8.25" customHeight="1" x14ac:dyDescent="0.25">
      <c r="A1178" s="805"/>
      <c r="B1178" s="963"/>
      <c r="C1178" s="807"/>
      <c r="D1178" s="807"/>
      <c r="E1178" s="953"/>
      <c r="F1178" s="809"/>
    </row>
    <row r="1179" spans="1:6" s="896" customFormat="1" ht="23.25" customHeight="1" x14ac:dyDescent="0.25">
      <c r="A1179" s="822" t="s">
        <v>272</v>
      </c>
      <c r="B1179" s="963" t="s">
        <v>707</v>
      </c>
      <c r="C1179" s="823">
        <v>5</v>
      </c>
      <c r="D1179" s="823" t="s">
        <v>515</v>
      </c>
      <c r="E1179" s="376"/>
      <c r="F1179" s="825">
        <f>E1179*C1179</f>
        <v>0</v>
      </c>
    </row>
    <row r="1180" spans="1:6" ht="9.75" customHeight="1" x14ac:dyDescent="0.25">
      <c r="A1180" s="805"/>
      <c r="B1180" s="963"/>
      <c r="C1180" s="807"/>
      <c r="D1180" s="807"/>
      <c r="E1180" s="953"/>
      <c r="F1180" s="809"/>
    </row>
    <row r="1181" spans="1:6" ht="23.25" customHeight="1" x14ac:dyDescent="0.25">
      <c r="A1181" s="805"/>
      <c r="B1181" s="976" t="s">
        <v>708</v>
      </c>
      <c r="C1181" s="807"/>
      <c r="D1181" s="807"/>
      <c r="E1181" s="953"/>
      <c r="F1181" s="809"/>
    </row>
    <row r="1182" spans="1:6" ht="6.75" customHeight="1" x14ac:dyDescent="0.25">
      <c r="A1182" s="805"/>
      <c r="B1182" s="976"/>
      <c r="C1182" s="807"/>
      <c r="D1182" s="807"/>
      <c r="E1182" s="953"/>
      <c r="F1182" s="809"/>
    </row>
    <row r="1183" spans="1:6" s="896" customFormat="1" ht="40.5" customHeight="1" x14ac:dyDescent="0.25">
      <c r="A1183" s="822" t="s">
        <v>276</v>
      </c>
      <c r="B1183" s="963" t="s">
        <v>709</v>
      </c>
      <c r="C1183" s="823">
        <f>C1146+C1148+C1150+C1152+C1154+C1156+C1158+C1160+C1162+C1164</f>
        <v>737</v>
      </c>
      <c r="D1183" s="823" t="s">
        <v>515</v>
      </c>
      <c r="E1183" s="376"/>
      <c r="F1183" s="825">
        <f>E1183*C1183</f>
        <v>0</v>
      </c>
    </row>
    <row r="1184" spans="1:6" ht="9.75" customHeight="1" x14ac:dyDescent="0.25">
      <c r="A1184" s="805"/>
      <c r="B1184" s="963"/>
      <c r="C1184" s="807"/>
      <c r="D1184" s="807"/>
      <c r="E1184" s="953"/>
      <c r="F1184" s="809"/>
    </row>
    <row r="1185" spans="1:6" s="896" customFormat="1" ht="43.5" customHeight="1" x14ac:dyDescent="0.25">
      <c r="A1185" s="822" t="s">
        <v>304</v>
      </c>
      <c r="B1185" s="963" t="s">
        <v>710</v>
      </c>
      <c r="C1185" s="823">
        <f>C1183</f>
        <v>737</v>
      </c>
      <c r="D1185" s="823" t="s">
        <v>515</v>
      </c>
      <c r="E1185" s="376"/>
      <c r="F1185" s="825">
        <f>E1185*C1185</f>
        <v>0</v>
      </c>
    </row>
    <row r="1186" spans="1:6" ht="9" customHeight="1" x14ac:dyDescent="0.25">
      <c r="A1186" s="805"/>
      <c r="B1186" s="913"/>
      <c r="C1186" s="807"/>
      <c r="D1186" s="807"/>
      <c r="E1186" s="953"/>
      <c r="F1186" s="809"/>
    </row>
    <row r="1187" spans="1:6" ht="15" customHeight="1" x14ac:dyDescent="0.25">
      <c r="A1187" s="805"/>
      <c r="B1187" s="845"/>
      <c r="C1187" s="807"/>
      <c r="D1187" s="807"/>
      <c r="E1187" s="953"/>
      <c r="F1187" s="809"/>
    </row>
    <row r="1188" spans="1:6" ht="15" customHeight="1" x14ac:dyDescent="0.25">
      <c r="A1188" s="805"/>
      <c r="B1188" s="815"/>
      <c r="D1188" s="807"/>
      <c r="E1188" s="812"/>
      <c r="F1188" s="809"/>
    </row>
    <row r="1189" spans="1:6" ht="15" customHeight="1" x14ac:dyDescent="0.25">
      <c r="A1189" s="998"/>
      <c r="B1189" s="1021"/>
      <c r="C1189" s="1022"/>
      <c r="D1189" s="1001"/>
      <c r="E1189" s="1023"/>
      <c r="F1189" s="1003"/>
    </row>
    <row r="1190" spans="1:6" ht="15" customHeight="1" thickBot="1" x14ac:dyDescent="0.3">
      <c r="A1190" s="969"/>
      <c r="B1190" s="1004"/>
      <c r="C1190" s="1184" t="s">
        <v>188</v>
      </c>
      <c r="D1190" s="1185"/>
      <c r="E1190" s="1186"/>
      <c r="F1190" s="867">
        <f>SUM(F1171:F1189)</f>
        <v>0</v>
      </c>
    </row>
    <row r="1191" spans="1:6" ht="15" customHeight="1" x14ac:dyDescent="0.25">
      <c r="A1191" s="915"/>
      <c r="B1191" s="911"/>
      <c r="C1191" s="857"/>
      <c r="D1191" s="917"/>
      <c r="E1191" s="993"/>
      <c r="F1191" s="940"/>
    </row>
    <row r="1192" spans="1:6" ht="15" customHeight="1" x14ac:dyDescent="0.25">
      <c r="A1192" s="805"/>
      <c r="B1192" s="817" t="s">
        <v>711</v>
      </c>
      <c r="C1192" s="807"/>
      <c r="D1192" s="823"/>
      <c r="E1192" s="993"/>
      <c r="F1192" s="809"/>
    </row>
    <row r="1193" spans="1:6" ht="11.25" customHeight="1" x14ac:dyDescent="0.25">
      <c r="A1193" s="805"/>
      <c r="B1193" s="815"/>
      <c r="C1193" s="807"/>
      <c r="D1193" s="823"/>
      <c r="E1193" s="953"/>
      <c r="F1193" s="809"/>
    </row>
    <row r="1194" spans="1:6" ht="77.25" customHeight="1" x14ac:dyDescent="0.25">
      <c r="A1194" s="805"/>
      <c r="B1194" s="816" t="s">
        <v>712</v>
      </c>
      <c r="C1194" s="807"/>
      <c r="D1194" s="823"/>
      <c r="E1194" s="953"/>
      <c r="F1194" s="809"/>
    </row>
    <row r="1195" spans="1:6" ht="15" customHeight="1" x14ac:dyDescent="0.25">
      <c r="A1195" s="805"/>
      <c r="B1195" s="815"/>
      <c r="C1195" s="807"/>
      <c r="D1195" s="823"/>
      <c r="E1195" s="953"/>
      <c r="F1195" s="809"/>
    </row>
    <row r="1196" spans="1:6" ht="15" customHeight="1" x14ac:dyDescent="0.25">
      <c r="A1196" s="822"/>
      <c r="B1196" s="845" t="s">
        <v>713</v>
      </c>
      <c r="C1196" s="807"/>
      <c r="D1196" s="807"/>
      <c r="E1196" s="953"/>
      <c r="F1196" s="809"/>
    </row>
    <row r="1197" spans="1:6" ht="15" customHeight="1" x14ac:dyDescent="0.25">
      <c r="A1197" s="822"/>
      <c r="B1197" s="845"/>
      <c r="C1197" s="807"/>
      <c r="D1197" s="807"/>
      <c r="E1197" s="953"/>
      <c r="F1197" s="809"/>
    </row>
    <row r="1198" spans="1:6" ht="15" customHeight="1" x14ac:dyDescent="0.25">
      <c r="A1198" s="822" t="s">
        <v>262</v>
      </c>
      <c r="B1198" s="815" t="s">
        <v>714</v>
      </c>
      <c r="C1198" s="807">
        <v>12</v>
      </c>
      <c r="D1198" s="823" t="s">
        <v>515</v>
      </c>
      <c r="E1198" s="953"/>
      <c r="F1198" s="809">
        <f>E1198*C1198</f>
        <v>0</v>
      </c>
    </row>
    <row r="1199" spans="1:6" ht="15" customHeight="1" x14ac:dyDescent="0.25">
      <c r="A1199" s="822"/>
      <c r="B1199" s="818"/>
      <c r="C1199" s="807"/>
      <c r="D1199" s="807"/>
      <c r="E1199" s="953"/>
      <c r="F1199" s="809"/>
    </row>
    <row r="1200" spans="1:6" ht="15" customHeight="1" x14ac:dyDescent="0.25">
      <c r="A1200" s="822" t="s">
        <v>266</v>
      </c>
      <c r="B1200" s="815" t="s">
        <v>715</v>
      </c>
      <c r="C1200" s="807">
        <v>248</v>
      </c>
      <c r="D1200" s="823" t="s">
        <v>515</v>
      </c>
      <c r="E1200" s="953"/>
      <c r="F1200" s="809">
        <f>E1200*C1200</f>
        <v>0</v>
      </c>
    </row>
    <row r="1201" spans="1:6" ht="15" customHeight="1" x14ac:dyDescent="0.25">
      <c r="A1201" s="822"/>
      <c r="B1201" s="815"/>
      <c r="C1201" s="807"/>
      <c r="D1201" s="823"/>
      <c r="E1201" s="953"/>
      <c r="F1201" s="809"/>
    </row>
    <row r="1202" spans="1:6" ht="15" customHeight="1" x14ac:dyDescent="0.25">
      <c r="A1202" s="822" t="s">
        <v>270</v>
      </c>
      <c r="B1202" s="815" t="s">
        <v>716</v>
      </c>
      <c r="C1202" s="807">
        <v>57</v>
      </c>
      <c r="D1202" s="823" t="s">
        <v>515</v>
      </c>
      <c r="E1202" s="953"/>
      <c r="F1202" s="809">
        <f>E1202*C1202</f>
        <v>0</v>
      </c>
    </row>
    <row r="1203" spans="1:6" ht="15" customHeight="1" x14ac:dyDescent="0.25">
      <c r="A1203" s="822"/>
      <c r="B1203" s="815"/>
      <c r="C1203" s="807"/>
      <c r="D1203" s="823"/>
      <c r="E1203" s="953"/>
      <c r="F1203" s="809"/>
    </row>
    <row r="1204" spans="1:6" ht="15" customHeight="1" x14ac:dyDescent="0.25">
      <c r="A1204" s="822" t="s">
        <v>272</v>
      </c>
      <c r="B1204" s="815" t="s">
        <v>717</v>
      </c>
      <c r="C1204" s="807">
        <v>10</v>
      </c>
      <c r="D1204" s="823" t="s">
        <v>515</v>
      </c>
      <c r="E1204" s="953"/>
      <c r="F1204" s="809">
        <f>E1204*C1204</f>
        <v>0</v>
      </c>
    </row>
    <row r="1205" spans="1:6" ht="15" customHeight="1" x14ac:dyDescent="0.25">
      <c r="A1205" s="822"/>
      <c r="B1205" s="818"/>
      <c r="C1205" s="807"/>
      <c r="D1205" s="807"/>
      <c r="E1205" s="953"/>
      <c r="F1205" s="809"/>
    </row>
    <row r="1206" spans="1:6" ht="66.75" customHeight="1" x14ac:dyDescent="0.25">
      <c r="A1206" s="822"/>
      <c r="B1206" s="845" t="s">
        <v>718</v>
      </c>
      <c r="C1206" s="807"/>
      <c r="D1206" s="807"/>
      <c r="E1206" s="971"/>
      <c r="F1206" s="901"/>
    </row>
    <row r="1207" spans="1:6" ht="15" customHeight="1" x14ac:dyDescent="0.25">
      <c r="A1207" s="822"/>
      <c r="B1207" s="818"/>
      <c r="C1207" s="807"/>
      <c r="D1207" s="807"/>
      <c r="E1207" s="971"/>
      <c r="F1207" s="901"/>
    </row>
    <row r="1208" spans="1:6" ht="15" customHeight="1" x14ac:dyDescent="0.25">
      <c r="A1208" s="822" t="s">
        <v>276</v>
      </c>
      <c r="B1208" s="847" t="s">
        <v>719</v>
      </c>
      <c r="C1208" s="807">
        <v>68</v>
      </c>
      <c r="D1208" s="823" t="s">
        <v>515</v>
      </c>
      <c r="E1208" s="971"/>
      <c r="F1208" s="901">
        <f>E1208*C1208</f>
        <v>0</v>
      </c>
    </row>
    <row r="1209" spans="1:6" ht="15" customHeight="1" x14ac:dyDescent="0.25">
      <c r="A1209" s="822"/>
      <c r="B1209" s="847"/>
      <c r="C1209" s="807"/>
      <c r="D1209" s="807"/>
      <c r="E1209" s="971"/>
      <c r="F1209" s="901"/>
    </row>
    <row r="1210" spans="1:6" ht="15" customHeight="1" x14ac:dyDescent="0.25">
      <c r="A1210" s="822" t="s">
        <v>304</v>
      </c>
      <c r="B1210" s="847" t="s">
        <v>720</v>
      </c>
      <c r="C1210" s="807">
        <v>8</v>
      </c>
      <c r="D1210" s="823" t="s">
        <v>515</v>
      </c>
      <c r="E1210" s="971"/>
      <c r="F1210" s="901">
        <f>E1210*C1210</f>
        <v>0</v>
      </c>
    </row>
    <row r="1211" spans="1:6" ht="15" customHeight="1" x14ac:dyDescent="0.25">
      <c r="A1211" s="822"/>
      <c r="B1211" s="847"/>
      <c r="C1211" s="807"/>
      <c r="D1211" s="823"/>
      <c r="E1211" s="971"/>
      <c r="F1211" s="901"/>
    </row>
    <row r="1212" spans="1:6" ht="26.4" x14ac:dyDescent="0.25">
      <c r="A1212" s="915"/>
      <c r="B1212" s="858" t="s">
        <v>721</v>
      </c>
      <c r="C1212" s="857"/>
      <c r="D1212" s="917"/>
      <c r="E1212" s="953"/>
      <c r="F1212" s="940"/>
    </row>
    <row r="1213" spans="1:6" ht="8.25" customHeight="1" x14ac:dyDescent="0.25">
      <c r="A1213" s="915"/>
      <c r="B1213" s="858"/>
      <c r="C1213" s="857"/>
      <c r="D1213" s="917"/>
      <c r="E1213" s="953"/>
      <c r="F1213" s="940"/>
    </row>
    <row r="1214" spans="1:6" ht="12.75" customHeight="1" x14ac:dyDescent="0.25">
      <c r="A1214" s="915"/>
      <c r="B1214" s="834" t="s">
        <v>722</v>
      </c>
      <c r="C1214" s="857"/>
      <c r="D1214" s="917"/>
      <c r="E1214" s="953"/>
      <c r="F1214" s="940"/>
    </row>
    <row r="1215" spans="1:6" ht="12.75" customHeight="1" x14ac:dyDescent="0.25">
      <c r="A1215" s="915"/>
      <c r="B1215" s="834"/>
      <c r="C1215" s="857"/>
      <c r="D1215" s="917"/>
      <c r="E1215" s="953"/>
      <c r="F1215" s="940"/>
    </row>
    <row r="1216" spans="1:6" ht="12.75" customHeight="1" x14ac:dyDescent="0.25">
      <c r="A1216" s="915" t="s">
        <v>307</v>
      </c>
      <c r="B1216" s="834" t="s">
        <v>723</v>
      </c>
      <c r="C1216" s="807">
        <f>C1198+C1200+C1202+C1204+C1208+C1210</f>
        <v>403</v>
      </c>
      <c r="D1216" s="823" t="s">
        <v>515</v>
      </c>
      <c r="E1216" s="971"/>
      <c r="F1216" s="901">
        <f>E1216*C1216</f>
        <v>0</v>
      </c>
    </row>
    <row r="1217" spans="1:6" ht="12.75" customHeight="1" x14ac:dyDescent="0.25">
      <c r="A1217" s="915"/>
      <c r="B1217" s="834"/>
      <c r="C1217" s="807"/>
      <c r="D1217" s="823"/>
      <c r="E1217" s="971"/>
      <c r="F1217" s="901"/>
    </row>
    <row r="1218" spans="1:6" ht="12.75" customHeight="1" x14ac:dyDescent="0.25">
      <c r="A1218" s="822"/>
      <c r="B1218" s="847"/>
      <c r="C1218" s="807"/>
      <c r="D1218" s="823"/>
      <c r="E1218" s="971"/>
      <c r="F1218" s="901"/>
    </row>
    <row r="1219" spans="1:6" ht="12.75" customHeight="1" x14ac:dyDescent="0.25">
      <c r="A1219" s="861"/>
      <c r="B1219" s="1024"/>
      <c r="C1219" s="1025"/>
      <c r="D1219" s="1025"/>
      <c r="E1219" s="1026"/>
      <c r="F1219" s="1027"/>
    </row>
    <row r="1220" spans="1:6" ht="12.75" customHeight="1" thickBot="1" x14ac:dyDescent="0.3">
      <c r="A1220" s="969"/>
      <c r="B1220" s="1004"/>
      <c r="C1220" s="1184" t="s">
        <v>188</v>
      </c>
      <c r="D1220" s="1185"/>
      <c r="E1220" s="1186"/>
      <c r="F1220" s="867">
        <f>SUM(F1197:F1219)</f>
        <v>0</v>
      </c>
    </row>
    <row r="1221" spans="1:6" x14ac:dyDescent="0.25">
      <c r="A1221" s="915"/>
      <c r="B1221" s="911"/>
      <c r="C1221" s="857"/>
      <c r="D1221" s="917"/>
      <c r="E1221" s="993"/>
      <c r="F1221" s="940"/>
    </row>
    <row r="1222" spans="1:6" x14ac:dyDescent="0.25">
      <c r="A1222" s="805"/>
      <c r="B1222" s="817" t="s">
        <v>711</v>
      </c>
      <c r="C1222" s="807"/>
      <c r="D1222" s="823"/>
      <c r="E1222" s="993"/>
      <c r="F1222" s="809"/>
    </row>
    <row r="1223" spans="1:6" ht="12.75" customHeight="1" x14ac:dyDescent="0.25">
      <c r="A1223" s="805"/>
      <c r="B1223" s="815"/>
      <c r="C1223" s="807"/>
      <c r="D1223" s="823"/>
      <c r="E1223" s="993"/>
      <c r="F1223" s="809"/>
    </row>
    <row r="1224" spans="1:6" ht="64.5" customHeight="1" x14ac:dyDescent="0.25">
      <c r="A1224" s="805"/>
      <c r="B1224" s="816" t="s">
        <v>712</v>
      </c>
      <c r="C1224" s="807"/>
      <c r="D1224" s="823"/>
      <c r="E1224" s="953"/>
      <c r="F1224" s="809"/>
    </row>
    <row r="1225" spans="1:6" x14ac:dyDescent="0.25">
      <c r="A1225" s="805"/>
      <c r="B1225" s="815"/>
      <c r="C1225" s="807"/>
      <c r="D1225" s="823"/>
      <c r="E1225" s="953"/>
      <c r="F1225" s="809"/>
    </row>
    <row r="1226" spans="1:6" ht="14.25" customHeight="1" x14ac:dyDescent="0.25">
      <c r="A1226" s="805"/>
      <c r="B1226" s="817" t="s">
        <v>724</v>
      </c>
      <c r="C1226" s="807"/>
      <c r="D1226" s="823"/>
      <c r="E1226" s="953"/>
      <c r="F1226" s="809"/>
    </row>
    <row r="1227" spans="1:6" x14ac:dyDescent="0.25">
      <c r="A1227" s="805"/>
      <c r="B1227" s="815"/>
      <c r="C1227" s="807"/>
      <c r="D1227" s="823"/>
      <c r="E1227" s="953"/>
      <c r="F1227" s="809"/>
    </row>
    <row r="1228" spans="1:6" x14ac:dyDescent="0.25">
      <c r="A1228" s="822" t="s">
        <v>262</v>
      </c>
      <c r="B1228" s="877" t="s">
        <v>725</v>
      </c>
      <c r="C1228" s="823">
        <f>C1198+C1200</f>
        <v>260</v>
      </c>
      <c r="D1228" s="823" t="s">
        <v>515</v>
      </c>
      <c r="E1228" s="376"/>
      <c r="F1228" s="825">
        <f>E1228*C1228</f>
        <v>0</v>
      </c>
    </row>
    <row r="1229" spans="1:6" x14ac:dyDescent="0.25">
      <c r="A1229" s="805"/>
      <c r="B1229" s="815"/>
      <c r="C1229" s="807"/>
      <c r="D1229" s="823"/>
      <c r="E1229" s="953"/>
      <c r="F1229" s="809"/>
    </row>
    <row r="1230" spans="1:6" x14ac:dyDescent="0.25">
      <c r="A1230" s="805"/>
      <c r="B1230" s="817" t="s">
        <v>726</v>
      </c>
      <c r="C1230" s="807"/>
      <c r="D1230" s="823"/>
      <c r="E1230" s="953"/>
      <c r="F1230" s="809"/>
    </row>
    <row r="1231" spans="1:6" x14ac:dyDescent="0.25">
      <c r="A1231" s="805"/>
      <c r="B1231" s="815"/>
      <c r="C1231" s="807"/>
      <c r="D1231" s="823"/>
      <c r="E1231" s="953"/>
      <c r="F1231" s="809"/>
    </row>
    <row r="1232" spans="1:6" ht="12.75" customHeight="1" x14ac:dyDescent="0.25">
      <c r="A1232" s="822" t="s">
        <v>266</v>
      </c>
      <c r="B1232" s="877" t="s">
        <v>727</v>
      </c>
      <c r="C1232" s="823">
        <f>C1202</f>
        <v>57</v>
      </c>
      <c r="D1232" s="823" t="s">
        <v>515</v>
      </c>
      <c r="E1232" s="376"/>
      <c r="F1232" s="825">
        <f>E1232*C1232</f>
        <v>0</v>
      </c>
    </row>
    <row r="1233" spans="1:6" x14ac:dyDescent="0.25">
      <c r="A1233" s="805"/>
      <c r="B1233" s="815"/>
      <c r="C1233" s="807"/>
      <c r="D1233" s="823"/>
      <c r="E1233" s="953"/>
      <c r="F1233" s="809"/>
    </row>
    <row r="1234" spans="1:6" ht="12.75" customHeight="1" x14ac:dyDescent="0.25">
      <c r="A1234" s="822" t="s">
        <v>270</v>
      </c>
      <c r="B1234" s="877" t="s">
        <v>728</v>
      </c>
      <c r="C1234" s="823">
        <f>C1204</f>
        <v>10</v>
      </c>
      <c r="D1234" s="823" t="s">
        <v>515</v>
      </c>
      <c r="E1234" s="376"/>
      <c r="F1234" s="825">
        <f>E1234*C1234</f>
        <v>0</v>
      </c>
    </row>
    <row r="1235" spans="1:6" ht="12.75" customHeight="1" x14ac:dyDescent="0.25">
      <c r="A1235" s="822"/>
      <c r="B1235" s="877"/>
      <c r="C1235" s="823"/>
      <c r="D1235" s="823"/>
      <c r="E1235" s="376"/>
      <c r="F1235" s="825"/>
    </row>
    <row r="1236" spans="1:6" x14ac:dyDescent="0.25">
      <c r="A1236" s="805"/>
      <c r="B1236" s="817" t="s">
        <v>729</v>
      </c>
      <c r="C1236" s="807"/>
      <c r="D1236" s="823"/>
      <c r="E1236" s="953"/>
      <c r="F1236" s="809"/>
    </row>
    <row r="1237" spans="1:6" x14ac:dyDescent="0.25">
      <c r="A1237" s="805"/>
      <c r="B1237" s="815"/>
      <c r="C1237" s="807"/>
      <c r="D1237" s="823"/>
      <c r="E1237" s="953"/>
      <c r="F1237" s="809"/>
    </row>
    <row r="1238" spans="1:6" ht="12.75" customHeight="1" x14ac:dyDescent="0.25">
      <c r="A1238" s="822" t="s">
        <v>272</v>
      </c>
      <c r="B1238" s="877" t="s">
        <v>730</v>
      </c>
      <c r="C1238" s="823">
        <v>2</v>
      </c>
      <c r="D1238" s="823" t="s">
        <v>515</v>
      </c>
      <c r="E1238" s="376"/>
      <c r="F1238" s="825">
        <f>E1238*C1238</f>
        <v>0</v>
      </c>
    </row>
    <row r="1239" spans="1:6" ht="12.75" customHeight="1" x14ac:dyDescent="0.25">
      <c r="A1239" s="822"/>
      <c r="B1239" s="877"/>
      <c r="C1239" s="823"/>
      <c r="D1239" s="823"/>
      <c r="E1239" s="376"/>
      <c r="F1239" s="825"/>
    </row>
    <row r="1240" spans="1:6" ht="12.75" customHeight="1" x14ac:dyDescent="0.25">
      <c r="A1240" s="822" t="s">
        <v>276</v>
      </c>
      <c r="B1240" s="877" t="s">
        <v>731</v>
      </c>
      <c r="C1240" s="823">
        <v>4</v>
      </c>
      <c r="D1240" s="823" t="s">
        <v>515</v>
      </c>
      <c r="E1240" s="376"/>
      <c r="F1240" s="825">
        <f>E1240*C1240</f>
        <v>0</v>
      </c>
    </row>
    <row r="1241" spans="1:6" ht="12.75" customHeight="1" x14ac:dyDescent="0.25">
      <c r="A1241" s="822"/>
      <c r="B1241" s="877"/>
      <c r="C1241" s="823"/>
      <c r="D1241" s="823"/>
      <c r="E1241" s="376"/>
      <c r="F1241" s="825"/>
    </row>
    <row r="1242" spans="1:6" ht="12.75" customHeight="1" x14ac:dyDescent="0.25">
      <c r="A1242" s="822" t="s">
        <v>304</v>
      </c>
      <c r="B1242" s="877" t="s">
        <v>732</v>
      </c>
      <c r="C1242" s="823">
        <f>C1208</f>
        <v>68</v>
      </c>
      <c r="D1242" s="823" t="s">
        <v>515</v>
      </c>
      <c r="E1242" s="376"/>
      <c r="F1242" s="825">
        <f>E1242*C1242</f>
        <v>0</v>
      </c>
    </row>
    <row r="1243" spans="1:6" ht="12.75" customHeight="1" x14ac:dyDescent="0.25">
      <c r="A1243" s="822"/>
      <c r="B1243" s="877"/>
      <c r="C1243" s="823"/>
      <c r="D1243" s="823"/>
      <c r="E1243" s="376"/>
      <c r="F1243" s="825"/>
    </row>
    <row r="1244" spans="1:6" ht="12.75" customHeight="1" x14ac:dyDescent="0.25">
      <c r="A1244" s="822" t="s">
        <v>307</v>
      </c>
      <c r="B1244" s="877" t="s">
        <v>733</v>
      </c>
      <c r="C1244" s="823">
        <v>6</v>
      </c>
      <c r="D1244" s="823" t="s">
        <v>515</v>
      </c>
      <c r="E1244" s="376"/>
      <c r="F1244" s="825">
        <f>E1244*C1244</f>
        <v>0</v>
      </c>
    </row>
    <row r="1245" spans="1:6" ht="12.75" customHeight="1" x14ac:dyDescent="0.25">
      <c r="A1245" s="822"/>
      <c r="B1245" s="877"/>
      <c r="C1245" s="823"/>
      <c r="D1245" s="823"/>
      <c r="E1245" s="376"/>
      <c r="F1245" s="825"/>
    </row>
    <row r="1246" spans="1:6" x14ac:dyDescent="0.25">
      <c r="A1246" s="915"/>
      <c r="B1246" s="844" t="s">
        <v>734</v>
      </c>
      <c r="C1246" s="807"/>
      <c r="D1246" s="807"/>
      <c r="E1246" s="1011"/>
      <c r="F1246" s="809"/>
    </row>
    <row r="1247" spans="1:6" x14ac:dyDescent="0.25">
      <c r="A1247" s="915"/>
      <c r="B1247" s="834"/>
      <c r="C1247" s="857"/>
      <c r="D1247" s="917"/>
      <c r="E1247" s="953"/>
      <c r="F1247" s="940"/>
    </row>
    <row r="1248" spans="1:6" x14ac:dyDescent="0.25">
      <c r="A1248" s="915"/>
      <c r="B1248" s="858" t="s">
        <v>735</v>
      </c>
      <c r="C1248" s="857"/>
      <c r="D1248" s="917"/>
      <c r="E1248" s="953"/>
      <c r="F1248" s="940"/>
    </row>
    <row r="1249" spans="1:7" x14ac:dyDescent="0.25">
      <c r="A1249" s="915"/>
      <c r="B1249" s="858"/>
      <c r="C1249" s="857"/>
      <c r="D1249" s="917"/>
      <c r="E1249" s="953"/>
      <c r="F1249" s="940"/>
    </row>
    <row r="1250" spans="1:7" ht="12.75" customHeight="1" x14ac:dyDescent="0.25">
      <c r="A1250" s="915" t="s">
        <v>310</v>
      </c>
      <c r="B1250" s="847" t="s">
        <v>736</v>
      </c>
      <c r="C1250" s="823">
        <v>30</v>
      </c>
      <c r="D1250" s="823" t="s">
        <v>402</v>
      </c>
      <c r="E1250" s="376"/>
      <c r="F1250" s="825">
        <f>E1250*C1250</f>
        <v>0</v>
      </c>
    </row>
    <row r="1251" spans="1:7" ht="8.25" customHeight="1" x14ac:dyDescent="0.25">
      <c r="A1251" s="915"/>
      <c r="B1251" s="847"/>
      <c r="C1251" s="823"/>
      <c r="D1251" s="823"/>
      <c r="E1251" s="376"/>
      <c r="F1251" s="825"/>
    </row>
    <row r="1252" spans="1:7" ht="12.75" customHeight="1" x14ac:dyDescent="0.25">
      <c r="A1252" s="915"/>
      <c r="B1252" s="1028" t="s">
        <v>737</v>
      </c>
      <c r="C1252" s="823"/>
      <c r="D1252" s="823"/>
      <c r="E1252" s="376"/>
      <c r="F1252" s="825"/>
    </row>
    <row r="1253" spans="1:7" ht="39.6" x14ac:dyDescent="0.25">
      <c r="A1253" s="915" t="s">
        <v>312</v>
      </c>
      <c r="B1253" s="1029" t="s">
        <v>738</v>
      </c>
      <c r="C1253" s="823">
        <v>68</v>
      </c>
      <c r="D1253" s="823" t="s">
        <v>515</v>
      </c>
      <c r="E1253" s="376"/>
      <c r="F1253" s="825">
        <f>E1253*C1253</f>
        <v>0</v>
      </c>
    </row>
    <row r="1254" spans="1:7" ht="12.75" customHeight="1" x14ac:dyDescent="0.25">
      <c r="A1254" s="915"/>
      <c r="B1254" s="1029"/>
      <c r="C1254" s="823"/>
      <c r="D1254" s="823"/>
      <c r="E1254" s="376"/>
      <c r="F1254" s="825"/>
      <c r="G1254" s="810" t="s">
        <v>315</v>
      </c>
    </row>
    <row r="1255" spans="1:7" ht="12.75" customHeight="1" x14ac:dyDescent="0.25">
      <c r="A1255" s="915"/>
      <c r="B1255" s="1030" t="s">
        <v>739</v>
      </c>
      <c r="C1255" s="823"/>
      <c r="D1255" s="823"/>
      <c r="E1255" s="376"/>
      <c r="F1255" s="825"/>
    </row>
    <row r="1256" spans="1:7" ht="36.75" customHeight="1" x14ac:dyDescent="0.25">
      <c r="A1256" s="915" t="s">
        <v>375</v>
      </c>
      <c r="B1256" s="1029" t="s">
        <v>740</v>
      </c>
      <c r="C1256" s="823">
        <v>68</v>
      </c>
      <c r="D1256" s="823" t="s">
        <v>515</v>
      </c>
      <c r="E1256" s="376"/>
      <c r="F1256" s="825">
        <f>E1256*C1256</f>
        <v>0</v>
      </c>
    </row>
    <row r="1257" spans="1:7" x14ac:dyDescent="0.25">
      <c r="A1257" s="915"/>
      <c r="B1257" s="1020"/>
      <c r="C1257" s="823"/>
      <c r="D1257" s="823"/>
      <c r="E1257" s="376"/>
      <c r="F1257" s="825"/>
    </row>
    <row r="1258" spans="1:7" ht="12.75" customHeight="1" x14ac:dyDescent="0.25">
      <c r="A1258" s="805"/>
      <c r="B1258" s="817" t="s">
        <v>741</v>
      </c>
      <c r="C1258" s="807"/>
      <c r="D1258" s="823"/>
      <c r="E1258" s="953"/>
      <c r="F1258" s="809"/>
    </row>
    <row r="1259" spans="1:7" ht="12.75" customHeight="1" x14ac:dyDescent="0.25">
      <c r="A1259" s="805"/>
      <c r="B1259" s="815"/>
      <c r="C1259" s="807"/>
      <c r="D1259" s="823"/>
      <c r="E1259" s="953"/>
      <c r="F1259" s="809"/>
    </row>
    <row r="1260" spans="1:7" ht="52.8" x14ac:dyDescent="0.25">
      <c r="A1260" s="822" t="s">
        <v>377</v>
      </c>
      <c r="B1260" s="877" t="s">
        <v>742</v>
      </c>
      <c r="C1260" s="823">
        <v>360</v>
      </c>
      <c r="D1260" s="823" t="s">
        <v>402</v>
      </c>
      <c r="E1260" s="376"/>
      <c r="F1260" s="825">
        <f>E1260*C1260</f>
        <v>0</v>
      </c>
    </row>
    <row r="1261" spans="1:7" ht="12.75" customHeight="1" x14ac:dyDescent="0.25">
      <c r="A1261" s="805"/>
      <c r="B1261" s="815"/>
      <c r="C1261" s="807"/>
      <c r="D1261" s="823"/>
      <c r="E1261" s="953"/>
      <c r="F1261" s="809"/>
    </row>
    <row r="1262" spans="1:7" ht="26.4" x14ac:dyDescent="0.25">
      <c r="A1262" s="822" t="s">
        <v>379</v>
      </c>
      <c r="B1262" s="877" t="s">
        <v>743</v>
      </c>
      <c r="C1262" s="823">
        <v>360</v>
      </c>
      <c r="D1262" s="823" t="s">
        <v>402</v>
      </c>
      <c r="E1262" s="376"/>
      <c r="F1262" s="825">
        <f>E1262*C1262</f>
        <v>0</v>
      </c>
    </row>
    <row r="1263" spans="1:7" ht="12.75" customHeight="1" x14ac:dyDescent="0.25">
      <c r="A1263" s="805"/>
      <c r="B1263" s="817"/>
      <c r="C1263" s="807"/>
      <c r="D1263" s="823"/>
      <c r="E1263" s="993"/>
      <c r="F1263" s="809"/>
    </row>
    <row r="1264" spans="1:7" ht="13.8" thickBot="1" x14ac:dyDescent="0.3">
      <c r="A1264" s="969"/>
      <c r="B1264" s="848"/>
      <c r="C1264" s="1184" t="s">
        <v>188</v>
      </c>
      <c r="D1264" s="1185"/>
      <c r="E1264" s="1186"/>
      <c r="F1264" s="832">
        <f>SUM(F1225:F1263)</f>
        <v>0</v>
      </c>
    </row>
    <row r="1265" spans="1:6" x14ac:dyDescent="0.25">
      <c r="A1265" s="805"/>
      <c r="B1265" s="844"/>
      <c r="E1265" s="850"/>
      <c r="F1265" s="809"/>
    </row>
    <row r="1266" spans="1:6" x14ac:dyDescent="0.25">
      <c r="A1266" s="805"/>
      <c r="B1266" s="844" t="s">
        <v>347</v>
      </c>
      <c r="E1266" s="850"/>
      <c r="F1266" s="809"/>
    </row>
    <row r="1267" spans="1:6" x14ac:dyDescent="0.25">
      <c r="A1267" s="805"/>
      <c r="B1267" s="844"/>
      <c r="E1267" s="850"/>
      <c r="F1267" s="809"/>
    </row>
    <row r="1268" spans="1:6" x14ac:dyDescent="0.25">
      <c r="A1268" s="805"/>
      <c r="B1268" s="844" t="s">
        <v>744</v>
      </c>
      <c r="E1268" s="850"/>
      <c r="F1268" s="809"/>
    </row>
    <row r="1269" spans="1:6" x14ac:dyDescent="0.25">
      <c r="A1269" s="805"/>
      <c r="B1269" s="844"/>
      <c r="E1269" s="850"/>
      <c r="F1269" s="809"/>
    </row>
    <row r="1270" spans="1:6" x14ac:dyDescent="0.25">
      <c r="A1270" s="805"/>
      <c r="B1270" s="844"/>
      <c r="E1270" s="850" t="s">
        <v>745</v>
      </c>
      <c r="F1270" s="849">
        <f>F1024</f>
        <v>0</v>
      </c>
    </row>
    <row r="1271" spans="1:6" x14ac:dyDescent="0.25">
      <c r="A1271" s="805"/>
      <c r="B1271" s="844"/>
      <c r="E1271" s="850"/>
      <c r="F1271" s="809"/>
    </row>
    <row r="1272" spans="1:6" x14ac:dyDescent="0.25">
      <c r="A1272" s="805"/>
      <c r="B1272" s="844"/>
      <c r="E1272" s="850" t="s">
        <v>746</v>
      </c>
      <c r="F1272" s="849">
        <f>F1062</f>
        <v>0</v>
      </c>
    </row>
    <row r="1273" spans="1:6" x14ac:dyDescent="0.25">
      <c r="A1273" s="805"/>
      <c r="B1273" s="844"/>
      <c r="F1273" s="809"/>
    </row>
    <row r="1274" spans="1:6" x14ac:dyDescent="0.25">
      <c r="A1274" s="805"/>
      <c r="B1274" s="844"/>
      <c r="E1274" s="850" t="s">
        <v>747</v>
      </c>
      <c r="F1274" s="809">
        <f>F1078</f>
        <v>0</v>
      </c>
    </row>
    <row r="1275" spans="1:6" x14ac:dyDescent="0.25">
      <c r="A1275" s="805"/>
      <c r="B1275" s="844"/>
      <c r="E1275" s="850"/>
      <c r="F1275" s="809"/>
    </row>
    <row r="1276" spans="1:6" x14ac:dyDescent="0.25">
      <c r="A1276" s="805"/>
      <c r="B1276" s="844"/>
      <c r="E1276" s="850" t="s">
        <v>748</v>
      </c>
      <c r="F1276" s="809">
        <f>F1111</f>
        <v>0</v>
      </c>
    </row>
    <row r="1277" spans="1:6" x14ac:dyDescent="0.25">
      <c r="A1277" s="805"/>
      <c r="B1277" s="844"/>
      <c r="F1277" s="809"/>
    </row>
    <row r="1278" spans="1:6" x14ac:dyDescent="0.25">
      <c r="A1278" s="805"/>
      <c r="B1278" s="844"/>
      <c r="E1278" s="850" t="s">
        <v>749</v>
      </c>
      <c r="F1278" s="809">
        <f>F1140</f>
        <v>0</v>
      </c>
    </row>
    <row r="1279" spans="1:6" x14ac:dyDescent="0.25">
      <c r="A1279" s="805"/>
      <c r="B1279" s="844"/>
      <c r="E1279" s="850"/>
      <c r="F1279" s="809"/>
    </row>
    <row r="1280" spans="1:6" ht="12.75" customHeight="1" x14ac:dyDescent="0.25">
      <c r="A1280" s="805"/>
      <c r="B1280" s="844"/>
      <c r="E1280" s="850" t="s">
        <v>750</v>
      </c>
      <c r="F1280" s="809">
        <f>F1169</f>
        <v>0</v>
      </c>
    </row>
    <row r="1281" spans="1:6" ht="12.75" customHeight="1" x14ac:dyDescent="0.25">
      <c r="A1281" s="805"/>
      <c r="B1281" s="844"/>
      <c r="E1281" s="850"/>
      <c r="F1281" s="809"/>
    </row>
    <row r="1282" spans="1:6" ht="12.75" customHeight="1" x14ac:dyDescent="0.25">
      <c r="A1282" s="805"/>
      <c r="B1282" s="844"/>
      <c r="E1282" s="850" t="s">
        <v>751</v>
      </c>
      <c r="F1282" s="809">
        <f>F1190</f>
        <v>0</v>
      </c>
    </row>
    <row r="1283" spans="1:6" ht="12.75" customHeight="1" x14ac:dyDescent="0.25">
      <c r="A1283" s="805"/>
      <c r="B1283" s="844"/>
      <c r="F1283" s="809"/>
    </row>
    <row r="1284" spans="1:6" ht="12.75" customHeight="1" x14ac:dyDescent="0.25">
      <c r="A1284" s="805"/>
      <c r="B1284" s="844"/>
      <c r="E1284" s="850" t="s">
        <v>752</v>
      </c>
      <c r="F1284" s="809">
        <f>F1220</f>
        <v>0</v>
      </c>
    </row>
    <row r="1285" spans="1:6" ht="12.75" customHeight="1" x14ac:dyDescent="0.25">
      <c r="A1285" s="805"/>
      <c r="B1285" s="844"/>
      <c r="E1285" s="850"/>
      <c r="F1285" s="809"/>
    </row>
    <row r="1286" spans="1:6" ht="12.75" customHeight="1" x14ac:dyDescent="0.25">
      <c r="A1286" s="805"/>
      <c r="B1286" s="844"/>
      <c r="E1286" s="850" t="s">
        <v>753</v>
      </c>
      <c r="F1286" s="809">
        <f>F1264</f>
        <v>0</v>
      </c>
    </row>
    <row r="1287" spans="1:6" ht="12.75" customHeight="1" x14ac:dyDescent="0.25">
      <c r="A1287" s="805"/>
      <c r="B1287" s="844"/>
      <c r="F1287" s="809"/>
    </row>
    <row r="1288" spans="1:6" x14ac:dyDescent="0.25">
      <c r="A1288" s="927"/>
      <c r="B1288" s="847"/>
      <c r="C1288" s="1031"/>
      <c r="D1288" s="1032"/>
      <c r="E1288" s="964"/>
      <c r="F1288" s="825"/>
    </row>
    <row r="1289" spans="1:6" ht="13.8" thickBot="1" x14ac:dyDescent="0.3">
      <c r="A1289" s="827"/>
      <c r="B1289" s="848"/>
      <c r="C1289" s="1033" t="str">
        <f>$C$1005</f>
        <v>To Extension of RCC collection :</v>
      </c>
      <c r="D1289" s="1034"/>
      <c r="E1289" s="831"/>
      <c r="F1289" s="832">
        <f>SUM(F1269:F1287)</f>
        <v>0</v>
      </c>
    </row>
    <row r="1290" spans="1:6" ht="12.75" customHeight="1" x14ac:dyDescent="0.25">
      <c r="A1290" s="833"/>
      <c r="B1290" s="853"/>
      <c r="C1290" s="882"/>
      <c r="D1290" s="1035"/>
      <c r="E1290" s="854"/>
      <c r="F1290" s="856"/>
    </row>
    <row r="1291" spans="1:6" ht="12.75" customHeight="1" x14ac:dyDescent="0.25">
      <c r="A1291" s="805"/>
      <c r="B1291" s="817" t="s">
        <v>754</v>
      </c>
      <c r="C1291" s="807"/>
      <c r="D1291" s="807"/>
      <c r="E1291" s="993"/>
      <c r="F1291" s="809"/>
    </row>
    <row r="1292" spans="1:6" ht="8.25" customHeight="1" x14ac:dyDescent="0.25">
      <c r="A1292" s="805"/>
      <c r="B1292" s="817"/>
      <c r="C1292" s="807"/>
      <c r="D1292" s="807"/>
      <c r="E1292" s="993"/>
      <c r="F1292" s="809"/>
    </row>
    <row r="1293" spans="1:6" ht="12.75" customHeight="1" x14ac:dyDescent="0.25">
      <c r="A1293" s="805"/>
      <c r="B1293" s="817" t="s">
        <v>755</v>
      </c>
      <c r="C1293" s="807"/>
      <c r="D1293" s="807"/>
      <c r="E1293" s="993"/>
      <c r="F1293" s="809"/>
    </row>
    <row r="1294" spans="1:6" ht="8.25" customHeight="1" x14ac:dyDescent="0.25">
      <c r="A1294" s="805"/>
      <c r="B1294" s="815"/>
      <c r="C1294" s="807"/>
      <c r="D1294" s="807"/>
      <c r="E1294" s="953"/>
      <c r="F1294" s="809"/>
    </row>
    <row r="1295" spans="1:6" ht="12.75" customHeight="1" x14ac:dyDescent="0.25">
      <c r="A1295" s="805"/>
      <c r="B1295" s="816" t="s">
        <v>357</v>
      </c>
      <c r="C1295" s="807"/>
      <c r="D1295" s="807" t="s">
        <v>255</v>
      </c>
      <c r="E1295" s="953"/>
      <c r="F1295" s="809"/>
    </row>
    <row r="1296" spans="1:6" ht="8.25" customHeight="1" x14ac:dyDescent="0.25">
      <c r="A1296" s="805"/>
      <c r="B1296" s="815"/>
      <c r="C1296" s="807"/>
      <c r="D1296" s="807"/>
      <c r="E1296" s="953"/>
      <c r="F1296" s="809"/>
    </row>
    <row r="1297" spans="1:8" ht="12.75" customHeight="1" x14ac:dyDescent="0.25">
      <c r="A1297" s="805"/>
      <c r="B1297" s="817" t="s">
        <v>256</v>
      </c>
      <c r="C1297" s="807"/>
      <c r="D1297" s="807" t="s">
        <v>255</v>
      </c>
      <c r="E1297" s="953"/>
      <c r="F1297" s="809"/>
    </row>
    <row r="1298" spans="1:8" ht="8.25" customHeight="1" x14ac:dyDescent="0.25">
      <c r="A1298" s="805"/>
      <c r="B1298" s="815"/>
      <c r="C1298" s="807"/>
      <c r="D1298" s="807"/>
      <c r="E1298" s="953"/>
      <c r="F1298" s="809"/>
    </row>
    <row r="1299" spans="1:8" ht="12.75" customHeight="1" x14ac:dyDescent="0.25">
      <c r="A1299" s="805"/>
      <c r="B1299" s="815" t="s">
        <v>358</v>
      </c>
      <c r="C1299" s="807"/>
      <c r="D1299" s="807" t="s">
        <v>255</v>
      </c>
      <c r="E1299" s="953"/>
      <c r="F1299" s="809"/>
    </row>
    <row r="1300" spans="1:8" ht="6.75" customHeight="1" x14ac:dyDescent="0.25">
      <c r="A1300" s="805"/>
      <c r="B1300" s="815"/>
      <c r="C1300" s="807"/>
      <c r="D1300" s="807"/>
      <c r="E1300" s="953"/>
      <c r="F1300" s="809"/>
    </row>
    <row r="1301" spans="1:8" ht="52.8" x14ac:dyDescent="0.25">
      <c r="A1301" s="805"/>
      <c r="B1301" s="877" t="s">
        <v>756</v>
      </c>
      <c r="C1301" s="807"/>
      <c r="D1301" s="807"/>
      <c r="E1301" s="953"/>
      <c r="F1301" s="809"/>
    </row>
    <row r="1302" spans="1:8" ht="6.75" customHeight="1" x14ac:dyDescent="0.25">
      <c r="A1302" s="875"/>
      <c r="B1302" s="815"/>
      <c r="C1302" s="1036"/>
      <c r="D1302" s="1036"/>
      <c r="E1302" s="376"/>
      <c r="F1302" s="825"/>
    </row>
    <row r="1303" spans="1:8" x14ac:dyDescent="0.25">
      <c r="A1303" s="805"/>
      <c r="B1303" s="817" t="s">
        <v>757</v>
      </c>
      <c r="C1303" s="807"/>
      <c r="D1303" s="807"/>
      <c r="E1303" s="953"/>
      <c r="F1303" s="809"/>
      <c r="H1303" s="1037"/>
    </row>
    <row r="1304" spans="1:8" ht="8.25" customHeight="1" x14ac:dyDescent="0.25">
      <c r="A1304" s="805"/>
      <c r="B1304" s="815"/>
      <c r="C1304" s="807"/>
      <c r="D1304" s="807"/>
      <c r="E1304" s="953"/>
      <c r="F1304" s="809"/>
      <c r="H1304" s="1037"/>
    </row>
    <row r="1305" spans="1:8" ht="12.75" customHeight="1" x14ac:dyDescent="0.25">
      <c r="A1305" s="875"/>
      <c r="B1305" s="817" t="s">
        <v>758</v>
      </c>
      <c r="C1305" s="807"/>
      <c r="D1305" s="807"/>
      <c r="E1305" s="953"/>
      <c r="F1305" s="809"/>
    </row>
    <row r="1306" spans="1:8" ht="12.75" customHeight="1" x14ac:dyDescent="0.25">
      <c r="A1306" s="875"/>
      <c r="B1306" s="817"/>
      <c r="C1306" s="1038"/>
      <c r="D1306" s="1038"/>
      <c r="E1306" s="953"/>
      <c r="F1306" s="809"/>
    </row>
    <row r="1307" spans="1:8" ht="51" customHeight="1" x14ac:dyDescent="0.25">
      <c r="A1307" s="822" t="s">
        <v>262</v>
      </c>
      <c r="B1307" s="877" t="s">
        <v>409</v>
      </c>
      <c r="C1307" s="1036">
        <v>60</v>
      </c>
      <c r="D1307" s="1036" t="s">
        <v>402</v>
      </c>
      <c r="E1307" s="376"/>
      <c r="F1307" s="825">
        <f>E1307*C1307</f>
        <v>0</v>
      </c>
    </row>
    <row r="1308" spans="1:8" ht="5.25" customHeight="1" x14ac:dyDescent="0.25">
      <c r="A1308" s="805"/>
      <c r="B1308" s="815"/>
      <c r="C1308" s="823"/>
      <c r="D1308" s="823"/>
      <c r="E1308" s="997"/>
      <c r="F1308" s="825"/>
      <c r="H1308" s="1037"/>
    </row>
    <row r="1309" spans="1:8" x14ac:dyDescent="0.25">
      <c r="A1309" s="805"/>
      <c r="B1309" s="817" t="s">
        <v>757</v>
      </c>
      <c r="C1309" s="807"/>
      <c r="D1309" s="807"/>
      <c r="E1309" s="993"/>
      <c r="F1309" s="809"/>
    </row>
    <row r="1310" spans="1:8" ht="12.75" customHeight="1" x14ac:dyDescent="0.25">
      <c r="A1310" s="805"/>
      <c r="B1310" s="815"/>
      <c r="C1310" s="807"/>
      <c r="D1310" s="807"/>
      <c r="E1310" s="993"/>
      <c r="F1310" s="809"/>
    </row>
    <row r="1311" spans="1:8" ht="12.75" customHeight="1" x14ac:dyDescent="0.25">
      <c r="A1311" s="805"/>
      <c r="B1311" s="845" t="s">
        <v>759</v>
      </c>
      <c r="C1311" s="807"/>
      <c r="D1311" s="807"/>
      <c r="E1311" s="1012"/>
      <c r="F1311" s="809"/>
    </row>
    <row r="1312" spans="1:8" ht="12.75" customHeight="1" x14ac:dyDescent="0.25">
      <c r="A1312" s="805"/>
      <c r="B1312" s="846"/>
      <c r="C1312" s="807"/>
      <c r="D1312" s="807"/>
      <c r="E1312" s="1012"/>
      <c r="F1312" s="809"/>
    </row>
    <row r="1313" spans="1:8" ht="66" customHeight="1" x14ac:dyDescent="0.25">
      <c r="A1313" s="822" t="s">
        <v>266</v>
      </c>
      <c r="B1313" s="815" t="s">
        <v>830</v>
      </c>
      <c r="C1313" s="823" t="s">
        <v>315</v>
      </c>
      <c r="D1313" s="1036" t="s">
        <v>346</v>
      </c>
      <c r="E1313" s="978" t="s">
        <v>315</v>
      </c>
      <c r="F1313" s="825">
        <v>3000000</v>
      </c>
    </row>
    <row r="1314" spans="1:8" ht="9" customHeight="1" x14ac:dyDescent="0.25">
      <c r="A1314" s="822"/>
      <c r="B1314" s="1039"/>
      <c r="C1314" s="1040"/>
      <c r="D1314" s="823"/>
      <c r="E1314" s="1041"/>
      <c r="F1314" s="820"/>
    </row>
    <row r="1315" spans="1:8" ht="12" customHeight="1" x14ac:dyDescent="0.25">
      <c r="A1315" s="822"/>
      <c r="B1315" s="1042"/>
      <c r="C1315" s="807"/>
      <c r="D1315" s="807"/>
      <c r="E1315" s="1041"/>
      <c r="F1315" s="820"/>
    </row>
    <row r="1316" spans="1:8" ht="12" customHeight="1" x14ac:dyDescent="0.25">
      <c r="A1316" s="822"/>
      <c r="B1316" s="1042"/>
      <c r="C1316" s="807"/>
      <c r="D1316" s="807"/>
      <c r="E1316" s="1041"/>
      <c r="F1316" s="820"/>
    </row>
    <row r="1317" spans="1:8" x14ac:dyDescent="0.25">
      <c r="A1317" s="822"/>
      <c r="B1317" s="1039"/>
      <c r="C1317" s="807"/>
      <c r="D1317" s="823"/>
      <c r="E1317" s="1041"/>
      <c r="F1317" s="825"/>
    </row>
    <row r="1318" spans="1:8" x14ac:dyDescent="0.25">
      <c r="A1318" s="822"/>
      <c r="B1318" s="1039"/>
      <c r="C1318" s="807"/>
      <c r="D1318" s="823"/>
      <c r="E1318" s="1041"/>
      <c r="F1318" s="825"/>
    </row>
    <row r="1319" spans="1:8" x14ac:dyDescent="0.25">
      <c r="A1319" s="822"/>
      <c r="B1319" s="1039"/>
      <c r="C1319" s="807"/>
      <c r="D1319" s="823"/>
      <c r="E1319" s="1041"/>
      <c r="F1319" s="825"/>
    </row>
    <row r="1320" spans="1:8" s="1050" customFormat="1" ht="7.5" customHeight="1" x14ac:dyDescent="0.25">
      <c r="A1320" s="1043"/>
      <c r="B1320" s="1044"/>
      <c r="C1320" s="1045"/>
      <c r="D1320" s="1046"/>
      <c r="E1320" s="1047"/>
      <c r="F1320" s="1048"/>
      <c r="G1320" s="1049"/>
    </row>
    <row r="1321" spans="1:8" s="1050" customFormat="1" ht="13.8" x14ac:dyDescent="0.25">
      <c r="A1321" s="927"/>
      <c r="B1321" s="1051"/>
      <c r="C1321" s="948"/>
      <c r="D1321" s="944"/>
      <c r="E1321" s="1052"/>
      <c r="F1321" s="825"/>
      <c r="G1321" s="1049"/>
    </row>
    <row r="1322" spans="1:8" ht="8.25" customHeight="1" x14ac:dyDescent="0.25">
      <c r="A1322" s="805"/>
      <c r="B1322" s="815"/>
      <c r="C1322" s="823"/>
      <c r="D1322" s="823"/>
      <c r="E1322" s="978"/>
      <c r="F1322" s="825"/>
      <c r="H1322" s="1037"/>
    </row>
    <row r="1323" spans="1:8" x14ac:dyDescent="0.25">
      <c r="A1323" s="822"/>
      <c r="B1323" s="877"/>
      <c r="C1323" s="1036"/>
      <c r="D1323" s="1036"/>
      <c r="E1323" s="428"/>
      <c r="F1323" s="825"/>
    </row>
    <row r="1324" spans="1:8" ht="12.75" customHeight="1" x14ac:dyDescent="0.25">
      <c r="A1324" s="805"/>
      <c r="B1324" s="859"/>
      <c r="C1324" s="823"/>
      <c r="D1324" s="823"/>
      <c r="E1324" s="984"/>
      <c r="F1324" s="825"/>
      <c r="H1324" s="1037"/>
    </row>
    <row r="1325" spans="1:8" x14ac:dyDescent="0.25">
      <c r="A1325" s="822"/>
      <c r="B1325" s="834"/>
      <c r="C1325" s="1036"/>
      <c r="D1325" s="1036"/>
      <c r="E1325" s="428"/>
      <c r="F1325" s="825"/>
    </row>
    <row r="1326" spans="1:8" x14ac:dyDescent="0.25">
      <c r="A1326" s="822"/>
      <c r="B1326" s="834"/>
      <c r="C1326" s="1036"/>
      <c r="D1326" s="1036"/>
      <c r="E1326" s="428"/>
      <c r="F1326" s="825"/>
    </row>
    <row r="1327" spans="1:8" x14ac:dyDescent="0.25">
      <c r="A1327" s="822"/>
      <c r="B1327" s="1039"/>
      <c r="C1327" s="1036"/>
      <c r="D1327" s="1036"/>
      <c r="E1327" s="428"/>
      <c r="F1327" s="825"/>
    </row>
    <row r="1328" spans="1:8" x14ac:dyDescent="0.25">
      <c r="A1328" s="822"/>
      <c r="B1328" s="1039"/>
      <c r="C1328" s="1053"/>
      <c r="D1328" s="823"/>
      <c r="F1328" s="809"/>
    </row>
    <row r="1329" spans="1:6" x14ac:dyDescent="0.25">
      <c r="A1329" s="805"/>
      <c r="B1329" s="847"/>
      <c r="C1329" s="807"/>
      <c r="D1329" s="1036"/>
      <c r="E1329" s="1012"/>
      <c r="F1329" s="809"/>
    </row>
    <row r="1330" spans="1:6" ht="13.8" thickBot="1" x14ac:dyDescent="0.3">
      <c r="A1330" s="827"/>
      <c r="B1330" s="828"/>
      <c r="C1330" s="1033" t="str">
        <f>$C$1289</f>
        <v>To Extension of RCC collection :</v>
      </c>
      <c r="D1330" s="1034"/>
      <c r="E1330" s="831"/>
      <c r="F1330" s="832">
        <f>SUM(F1307:F1329)</f>
        <v>3000000</v>
      </c>
    </row>
    <row r="1331" spans="1:6" x14ac:dyDescent="0.25">
      <c r="A1331" s="805"/>
      <c r="B1331" s="817"/>
      <c r="C1331" s="807"/>
      <c r="D1331" s="807"/>
      <c r="E1331" s="993"/>
      <c r="F1331" s="809"/>
    </row>
    <row r="1332" spans="1:6" x14ac:dyDescent="0.25">
      <c r="A1332" s="805"/>
      <c r="B1332" s="817" t="s">
        <v>760</v>
      </c>
      <c r="C1332" s="807"/>
      <c r="D1332" s="807"/>
      <c r="E1332" s="993"/>
      <c r="F1332" s="809"/>
    </row>
    <row r="1333" spans="1:6" x14ac:dyDescent="0.25">
      <c r="A1333" s="805"/>
      <c r="B1333" s="817"/>
      <c r="C1333" s="807"/>
      <c r="D1333" s="807"/>
      <c r="E1333" s="993"/>
      <c r="F1333" s="809"/>
    </row>
    <row r="1334" spans="1:6" x14ac:dyDescent="0.25">
      <c r="A1334" s="805"/>
      <c r="B1334" s="817" t="s">
        <v>486</v>
      </c>
      <c r="C1334" s="807"/>
      <c r="D1334" s="807"/>
      <c r="E1334" s="993"/>
      <c r="F1334" s="809"/>
    </row>
    <row r="1335" spans="1:6" x14ac:dyDescent="0.25">
      <c r="A1335" s="805"/>
      <c r="B1335" s="816"/>
      <c r="C1335" s="807"/>
      <c r="D1335" s="807"/>
      <c r="E1335" s="993"/>
      <c r="F1335" s="809"/>
    </row>
    <row r="1336" spans="1:6" x14ac:dyDescent="0.25">
      <c r="A1336" s="805"/>
      <c r="B1336" s="817" t="s">
        <v>357</v>
      </c>
      <c r="C1336" s="807"/>
      <c r="D1336" s="807" t="s">
        <v>255</v>
      </c>
      <c r="E1336" s="993"/>
      <c r="F1336" s="809"/>
    </row>
    <row r="1337" spans="1:6" x14ac:dyDescent="0.25">
      <c r="A1337" s="805"/>
      <c r="B1337" s="818"/>
      <c r="C1337" s="807"/>
      <c r="D1337" s="807"/>
      <c r="E1337" s="993"/>
      <c r="F1337" s="809"/>
    </row>
    <row r="1338" spans="1:6" x14ac:dyDescent="0.25">
      <c r="A1338" s="805"/>
      <c r="B1338" s="817" t="s">
        <v>256</v>
      </c>
      <c r="C1338" s="807"/>
      <c r="D1338" s="807" t="s">
        <v>255</v>
      </c>
      <c r="E1338" s="953"/>
      <c r="F1338" s="809"/>
    </row>
    <row r="1339" spans="1:6" ht="12.75" customHeight="1" x14ac:dyDescent="0.25">
      <c r="A1339" s="805"/>
      <c r="B1339" s="815"/>
      <c r="C1339" s="807"/>
      <c r="D1339" s="807"/>
      <c r="E1339" s="953"/>
      <c r="F1339" s="809"/>
    </row>
    <row r="1340" spans="1:6" ht="12.75" customHeight="1" x14ac:dyDescent="0.25">
      <c r="A1340" s="805"/>
      <c r="B1340" s="815" t="s">
        <v>358</v>
      </c>
      <c r="C1340" s="807"/>
      <c r="D1340" s="807" t="s">
        <v>255</v>
      </c>
      <c r="E1340" s="953"/>
      <c r="F1340" s="809"/>
    </row>
    <row r="1341" spans="1:6" ht="66" x14ac:dyDescent="0.25">
      <c r="A1341" s="805"/>
      <c r="B1341" s="877" t="s">
        <v>761</v>
      </c>
      <c r="C1341" s="807"/>
      <c r="D1341" s="807"/>
      <c r="E1341" s="953"/>
      <c r="F1341" s="809"/>
    </row>
    <row r="1342" spans="1:6" ht="12.75" customHeight="1" x14ac:dyDescent="0.25">
      <c r="A1342" s="805"/>
      <c r="B1342" s="815"/>
      <c r="C1342" s="807"/>
      <c r="D1342" s="807"/>
      <c r="E1342" s="953"/>
      <c r="F1342" s="809"/>
    </row>
    <row r="1343" spans="1:6" ht="23.25" customHeight="1" x14ac:dyDescent="0.25">
      <c r="A1343" s="805"/>
      <c r="B1343" s="816" t="s">
        <v>762</v>
      </c>
      <c r="C1343" s="807"/>
      <c r="D1343" s="807" t="s">
        <v>255</v>
      </c>
      <c r="E1343" s="953"/>
      <c r="F1343" s="809"/>
    </row>
    <row r="1344" spans="1:6" ht="12.75" customHeight="1" x14ac:dyDescent="0.25">
      <c r="A1344" s="805"/>
      <c r="B1344" s="815"/>
      <c r="C1344" s="807"/>
      <c r="D1344" s="807"/>
      <c r="E1344" s="953"/>
      <c r="F1344" s="809"/>
    </row>
    <row r="1345" spans="1:6" x14ac:dyDescent="0.25">
      <c r="A1345" s="805"/>
      <c r="B1345" s="817" t="s">
        <v>763</v>
      </c>
      <c r="C1345" s="807"/>
      <c r="D1345" s="807" t="s">
        <v>255</v>
      </c>
      <c r="E1345" s="953"/>
      <c r="F1345" s="809"/>
    </row>
    <row r="1346" spans="1:6" ht="12.75" customHeight="1" x14ac:dyDescent="0.25">
      <c r="A1346" s="805"/>
      <c r="B1346" s="815"/>
      <c r="C1346" s="807"/>
      <c r="D1346" s="807"/>
      <c r="E1346" s="953"/>
      <c r="F1346" s="809"/>
    </row>
    <row r="1347" spans="1:6" ht="26.4" x14ac:dyDescent="0.25">
      <c r="A1347" s="805"/>
      <c r="B1347" s="818" t="s">
        <v>764</v>
      </c>
      <c r="C1347" s="807"/>
      <c r="D1347" s="807" t="s">
        <v>255</v>
      </c>
      <c r="E1347" s="953"/>
      <c r="F1347" s="809"/>
    </row>
    <row r="1348" spans="1:6" ht="12.75" customHeight="1" x14ac:dyDescent="0.25">
      <c r="A1348" s="805"/>
      <c r="B1348" s="815"/>
      <c r="C1348" s="807"/>
      <c r="D1348" s="807"/>
      <c r="E1348" s="953"/>
      <c r="F1348" s="809"/>
    </row>
    <row r="1349" spans="1:6" ht="26.4" x14ac:dyDescent="0.25">
      <c r="A1349" s="822" t="s">
        <v>262</v>
      </c>
      <c r="B1349" s="815" t="s">
        <v>765</v>
      </c>
      <c r="C1349" s="823">
        <v>138</v>
      </c>
      <c r="D1349" s="823" t="s">
        <v>264</v>
      </c>
      <c r="E1349" s="376"/>
      <c r="F1349" s="825">
        <f>E1349*C1349</f>
        <v>0</v>
      </c>
    </row>
    <row r="1350" spans="1:6" x14ac:dyDescent="0.25">
      <c r="A1350" s="822"/>
      <c r="B1350" s="815"/>
      <c r="C1350" s="823"/>
      <c r="D1350" s="823"/>
      <c r="E1350" s="376"/>
      <c r="F1350" s="825"/>
    </row>
    <row r="1351" spans="1:6" ht="26.4" x14ac:dyDescent="0.25">
      <c r="A1351" s="822" t="s">
        <v>266</v>
      </c>
      <c r="B1351" s="815" t="s">
        <v>766</v>
      </c>
      <c r="C1351" s="823">
        <v>761</v>
      </c>
      <c r="D1351" s="823" t="s">
        <v>264</v>
      </c>
      <c r="E1351" s="376"/>
      <c r="F1351" s="825">
        <f>E1351*C1351</f>
        <v>0</v>
      </c>
    </row>
    <row r="1352" spans="1:6" ht="12.75" customHeight="1" x14ac:dyDescent="0.25">
      <c r="A1352" s="805"/>
      <c r="B1352" s="815"/>
      <c r="C1352" s="823"/>
      <c r="D1352" s="823"/>
      <c r="E1352" s="376"/>
      <c r="F1352" s="825"/>
    </row>
    <row r="1353" spans="1:6" ht="26.4" x14ac:dyDescent="0.25">
      <c r="A1353" s="805"/>
      <c r="B1353" s="818" t="s">
        <v>767</v>
      </c>
      <c r="C1353" s="807"/>
      <c r="D1353" s="807" t="s">
        <v>255</v>
      </c>
      <c r="E1353" s="953"/>
      <c r="F1353" s="809"/>
    </row>
    <row r="1354" spans="1:6" ht="12.75" customHeight="1" x14ac:dyDescent="0.25">
      <c r="A1354" s="805"/>
      <c r="B1354" s="815"/>
      <c r="C1354" s="807"/>
      <c r="D1354" s="807"/>
      <c r="E1354" s="953"/>
      <c r="F1354" s="809"/>
    </row>
    <row r="1355" spans="1:6" ht="26.4" x14ac:dyDescent="0.25">
      <c r="A1355" s="822" t="s">
        <v>270</v>
      </c>
      <c r="B1355" s="815" t="s">
        <v>768</v>
      </c>
      <c r="C1355" s="823">
        <v>392</v>
      </c>
      <c r="D1355" s="823" t="s">
        <v>264</v>
      </c>
      <c r="E1355" s="376"/>
      <c r="F1355" s="825">
        <f>E1355*C1355</f>
        <v>0</v>
      </c>
    </row>
    <row r="1356" spans="1:6" ht="12.75" customHeight="1" x14ac:dyDescent="0.25">
      <c r="A1356" s="805"/>
      <c r="B1356" s="815"/>
      <c r="C1356" s="823"/>
      <c r="D1356" s="823"/>
      <c r="E1356" s="376"/>
      <c r="F1356" s="825"/>
    </row>
    <row r="1357" spans="1:6" x14ac:dyDescent="0.25">
      <c r="A1357" s="875"/>
      <c r="B1357" s="818" t="s">
        <v>414</v>
      </c>
      <c r="C1357" s="807"/>
      <c r="D1357" s="807" t="s">
        <v>255</v>
      </c>
      <c r="E1357" s="953"/>
      <c r="F1357" s="809"/>
    </row>
    <row r="1358" spans="1:6" ht="12.75" customHeight="1" x14ac:dyDescent="0.25">
      <c r="A1358" s="875"/>
      <c r="B1358" s="815"/>
      <c r="C1358" s="807"/>
      <c r="D1358" s="807"/>
      <c r="E1358" s="953"/>
      <c r="F1358" s="809"/>
    </row>
    <row r="1359" spans="1:6" ht="12.75" customHeight="1" x14ac:dyDescent="0.25">
      <c r="A1359" s="875" t="s">
        <v>272</v>
      </c>
      <c r="B1359" s="815" t="s">
        <v>415</v>
      </c>
      <c r="C1359" s="807">
        <v>67</v>
      </c>
      <c r="D1359" s="807" t="s">
        <v>314</v>
      </c>
      <c r="E1359" s="953">
        <f>E411</f>
        <v>0</v>
      </c>
      <c r="F1359" s="809">
        <f>E1359*C1359</f>
        <v>0</v>
      </c>
    </row>
    <row r="1360" spans="1:6" ht="12.75" customHeight="1" x14ac:dyDescent="0.25">
      <c r="A1360" s="875"/>
      <c r="B1360" s="815"/>
      <c r="C1360" s="807"/>
      <c r="D1360" s="807"/>
      <c r="E1360" s="953"/>
      <c r="F1360" s="809"/>
    </row>
    <row r="1361" spans="1:8" x14ac:dyDescent="0.25">
      <c r="A1361" s="875"/>
      <c r="B1361" s="818" t="s">
        <v>416</v>
      </c>
      <c r="C1361" s="807"/>
      <c r="D1361" s="807"/>
      <c r="E1361" s="953"/>
      <c r="F1361" s="809"/>
    </row>
    <row r="1362" spans="1:8" x14ac:dyDescent="0.25">
      <c r="A1362" s="875"/>
      <c r="B1362" s="815"/>
      <c r="C1362" s="807"/>
      <c r="D1362" s="807"/>
      <c r="E1362" s="953"/>
      <c r="F1362" s="809"/>
    </row>
    <row r="1363" spans="1:8" ht="12.75" customHeight="1" x14ac:dyDescent="0.25">
      <c r="A1363" s="875" t="s">
        <v>276</v>
      </c>
      <c r="B1363" s="815" t="s">
        <v>417</v>
      </c>
      <c r="C1363" s="807">
        <v>85</v>
      </c>
      <c r="D1363" s="807" t="s">
        <v>314</v>
      </c>
      <c r="E1363" s="953">
        <f>E415</f>
        <v>0</v>
      </c>
      <c r="F1363" s="809">
        <f>E1363*C1363</f>
        <v>0</v>
      </c>
    </row>
    <row r="1364" spans="1:8" ht="12.75" customHeight="1" x14ac:dyDescent="0.25">
      <c r="A1364" s="875"/>
      <c r="B1364" s="815"/>
      <c r="C1364" s="807"/>
      <c r="D1364" s="807"/>
      <c r="E1364" s="953"/>
      <c r="F1364" s="809"/>
    </row>
    <row r="1365" spans="1:8" ht="12.75" customHeight="1" x14ac:dyDescent="0.25">
      <c r="A1365" s="875"/>
      <c r="B1365" s="818" t="s">
        <v>418</v>
      </c>
      <c r="C1365" s="807"/>
      <c r="D1365" s="807"/>
      <c r="E1365" s="953"/>
      <c r="F1365" s="809"/>
    </row>
    <row r="1366" spans="1:8" ht="12.75" customHeight="1" x14ac:dyDescent="0.25">
      <c r="A1366" s="875"/>
      <c r="B1366" s="815"/>
      <c r="C1366" s="807"/>
      <c r="D1366" s="807"/>
      <c r="E1366" s="953"/>
      <c r="F1366" s="809"/>
    </row>
    <row r="1367" spans="1:8" x14ac:dyDescent="0.25">
      <c r="A1367" s="875" t="s">
        <v>304</v>
      </c>
      <c r="B1367" s="815" t="s">
        <v>419</v>
      </c>
      <c r="C1367" s="807">
        <v>628</v>
      </c>
      <c r="D1367" s="807" t="s">
        <v>314</v>
      </c>
      <c r="E1367" s="953">
        <f>E419</f>
        <v>0</v>
      </c>
      <c r="F1367" s="809">
        <f>E1367*C1367</f>
        <v>0</v>
      </c>
    </row>
    <row r="1368" spans="1:8" ht="12.75" customHeight="1" x14ac:dyDescent="0.25">
      <c r="A1368" s="998"/>
      <c r="B1368" s="999"/>
      <c r="C1368" s="1000"/>
      <c r="D1368" s="1001"/>
      <c r="E1368" s="1002"/>
      <c r="F1368" s="1003"/>
    </row>
    <row r="1369" spans="1:8" ht="12.75" customHeight="1" thickBot="1" x14ac:dyDescent="0.3">
      <c r="A1369" s="969"/>
      <c r="B1369" s="1004"/>
      <c r="C1369" s="829" t="s">
        <v>188</v>
      </c>
      <c r="D1369" s="830"/>
      <c r="E1369" s="831"/>
      <c r="F1369" s="867">
        <f>SUM(F1333:F1368)</f>
        <v>0</v>
      </c>
    </row>
    <row r="1370" spans="1:8" ht="12.75" customHeight="1" x14ac:dyDescent="0.25">
      <c r="A1370" s="915"/>
      <c r="B1370" s="911"/>
      <c r="C1370" s="857"/>
      <c r="D1370" s="917"/>
      <c r="E1370" s="993"/>
      <c r="F1370" s="940"/>
    </row>
    <row r="1371" spans="1:8" x14ac:dyDescent="0.25">
      <c r="A1371" s="805"/>
      <c r="B1371" s="816" t="s">
        <v>769</v>
      </c>
      <c r="C1371" s="807"/>
      <c r="D1371" s="807" t="s">
        <v>255</v>
      </c>
      <c r="E1371" s="993"/>
      <c r="F1371" s="809"/>
      <c r="H1371" s="810" t="s">
        <v>770</v>
      </c>
    </row>
    <row r="1372" spans="1:8" ht="10.5" customHeight="1" x14ac:dyDescent="0.25">
      <c r="A1372" s="805"/>
      <c r="B1372" s="816"/>
      <c r="C1372" s="807"/>
      <c r="D1372" s="807"/>
      <c r="E1372" s="953"/>
      <c r="F1372" s="809"/>
    </row>
    <row r="1373" spans="1:8" ht="39.6" x14ac:dyDescent="0.25">
      <c r="A1373" s="805"/>
      <c r="B1373" s="817" t="s">
        <v>771</v>
      </c>
      <c r="C1373" s="807"/>
      <c r="D1373" s="807" t="s">
        <v>255</v>
      </c>
      <c r="E1373" s="953"/>
      <c r="F1373" s="809"/>
    </row>
    <row r="1374" spans="1:8" ht="10.5" customHeight="1" x14ac:dyDescent="0.25">
      <c r="A1374" s="805"/>
      <c r="B1374" s="815"/>
      <c r="C1374" s="807"/>
      <c r="D1374" s="807"/>
      <c r="E1374" s="953"/>
      <c r="F1374" s="809"/>
    </row>
    <row r="1375" spans="1:8" ht="37.5" customHeight="1" x14ac:dyDescent="0.25">
      <c r="A1375" s="805"/>
      <c r="B1375" s="818" t="s">
        <v>772</v>
      </c>
      <c r="C1375" s="807"/>
      <c r="D1375" s="807" t="s">
        <v>255</v>
      </c>
      <c r="E1375" s="953" t="s">
        <v>255</v>
      </c>
      <c r="F1375" s="809"/>
    </row>
    <row r="1376" spans="1:8" ht="12.75" customHeight="1" x14ac:dyDescent="0.25">
      <c r="A1376" s="805"/>
      <c r="B1376" s="815"/>
      <c r="C1376" s="807"/>
      <c r="D1376" s="807"/>
      <c r="E1376" s="953"/>
      <c r="F1376" s="809"/>
    </row>
    <row r="1377" spans="1:6" x14ac:dyDescent="0.25">
      <c r="A1377" s="805" t="s">
        <v>262</v>
      </c>
      <c r="B1377" s="815" t="s">
        <v>773</v>
      </c>
      <c r="C1377" s="807">
        <f>C1349</f>
        <v>138</v>
      </c>
      <c r="D1377" s="807" t="s">
        <v>264</v>
      </c>
      <c r="E1377" s="953"/>
      <c r="F1377" s="809">
        <f>E1377*C1377</f>
        <v>0</v>
      </c>
    </row>
    <row r="1378" spans="1:6" ht="9" customHeight="1" x14ac:dyDescent="0.25">
      <c r="A1378" s="805"/>
      <c r="B1378" s="816"/>
      <c r="C1378" s="807"/>
      <c r="D1378" s="807"/>
      <c r="E1378" s="953"/>
      <c r="F1378" s="809"/>
    </row>
    <row r="1379" spans="1:6" ht="39.6" x14ac:dyDescent="0.25">
      <c r="A1379" s="805"/>
      <c r="B1379" s="817" t="s">
        <v>774</v>
      </c>
      <c r="C1379" s="807"/>
      <c r="D1379" s="807" t="s">
        <v>255</v>
      </c>
      <c r="E1379" s="953"/>
      <c r="F1379" s="809"/>
    </row>
    <row r="1380" spans="1:6" ht="8.25" customHeight="1" x14ac:dyDescent="0.25">
      <c r="A1380" s="805"/>
      <c r="B1380" s="815"/>
      <c r="C1380" s="807"/>
      <c r="D1380" s="807"/>
      <c r="E1380" s="953"/>
      <c r="F1380" s="809"/>
    </row>
    <row r="1381" spans="1:6" ht="37.5" customHeight="1" x14ac:dyDescent="0.25">
      <c r="A1381" s="805"/>
      <c r="B1381" s="818" t="s">
        <v>772</v>
      </c>
      <c r="C1381" s="807"/>
      <c r="D1381" s="807" t="s">
        <v>255</v>
      </c>
      <c r="E1381" s="953" t="s">
        <v>255</v>
      </c>
      <c r="F1381" s="809"/>
    </row>
    <row r="1382" spans="1:6" ht="9.75" customHeight="1" x14ac:dyDescent="0.25">
      <c r="A1382" s="805"/>
      <c r="B1382" s="815"/>
      <c r="C1382" s="807"/>
      <c r="D1382" s="807"/>
      <c r="E1382" s="953"/>
      <c r="F1382" s="809"/>
    </row>
    <row r="1383" spans="1:6" x14ac:dyDescent="0.25">
      <c r="A1383" s="805" t="s">
        <v>266</v>
      </c>
      <c r="B1383" s="815" t="s">
        <v>773</v>
      </c>
      <c r="C1383" s="807">
        <f>C1351</f>
        <v>761</v>
      </c>
      <c r="D1383" s="807" t="s">
        <v>264</v>
      </c>
      <c r="E1383" s="953"/>
      <c r="F1383" s="809">
        <f>E1383*C1383</f>
        <v>0</v>
      </c>
    </row>
    <row r="1384" spans="1:6" ht="9.75" customHeight="1" x14ac:dyDescent="0.25">
      <c r="A1384" s="822"/>
      <c r="B1384" s="815"/>
      <c r="C1384" s="823"/>
      <c r="D1384" s="823"/>
      <c r="E1384" s="376"/>
      <c r="F1384" s="825"/>
    </row>
    <row r="1385" spans="1:6" ht="12.75" customHeight="1" x14ac:dyDescent="0.25">
      <c r="A1385" s="805"/>
      <c r="B1385" s="817" t="s">
        <v>775</v>
      </c>
      <c r="C1385" s="807"/>
      <c r="D1385" s="807" t="s">
        <v>255</v>
      </c>
      <c r="E1385" s="953"/>
      <c r="F1385" s="809"/>
    </row>
    <row r="1386" spans="1:6" ht="12.75" customHeight="1" x14ac:dyDescent="0.25">
      <c r="A1386" s="805"/>
      <c r="B1386" s="815"/>
      <c r="C1386" s="807"/>
      <c r="D1386" s="807"/>
      <c r="E1386" s="953"/>
      <c r="F1386" s="809"/>
    </row>
    <row r="1387" spans="1:6" ht="37.5" customHeight="1" x14ac:dyDescent="0.25">
      <c r="A1387" s="805"/>
      <c r="B1387" s="818" t="s">
        <v>776</v>
      </c>
      <c r="C1387" s="807"/>
      <c r="D1387" s="807" t="s">
        <v>255</v>
      </c>
      <c r="E1387" s="953" t="s">
        <v>255</v>
      </c>
      <c r="F1387" s="809"/>
    </row>
    <row r="1388" spans="1:6" ht="9.75" customHeight="1" x14ac:dyDescent="0.25">
      <c r="A1388" s="805"/>
      <c r="B1388" s="815"/>
      <c r="C1388" s="807"/>
      <c r="D1388" s="807"/>
      <c r="E1388" s="953"/>
      <c r="F1388" s="809"/>
    </row>
    <row r="1389" spans="1:6" x14ac:dyDescent="0.25">
      <c r="A1389" s="805" t="s">
        <v>270</v>
      </c>
      <c r="B1389" s="815" t="s">
        <v>773</v>
      </c>
      <c r="C1389" s="807">
        <f>C1355</f>
        <v>392</v>
      </c>
      <c r="D1389" s="807" t="s">
        <v>264</v>
      </c>
      <c r="E1389" s="953"/>
      <c r="F1389" s="809">
        <f>E1389*C1389</f>
        <v>0</v>
      </c>
    </row>
    <row r="1390" spans="1:6" x14ac:dyDescent="0.25">
      <c r="A1390" s="805"/>
      <c r="B1390" s="815"/>
      <c r="C1390" s="807"/>
      <c r="D1390" s="807"/>
      <c r="E1390" s="953"/>
      <c r="F1390" s="809"/>
    </row>
    <row r="1391" spans="1:6" ht="12.75" customHeight="1" x14ac:dyDescent="0.25">
      <c r="A1391" s="875"/>
      <c r="B1391" s="817"/>
      <c r="C1391" s="807"/>
      <c r="D1391" s="807"/>
      <c r="E1391" s="953"/>
      <c r="F1391" s="809"/>
    </row>
    <row r="1392" spans="1:6" ht="9" customHeight="1" x14ac:dyDescent="0.25">
      <c r="A1392" s="875"/>
      <c r="B1392" s="815"/>
      <c r="C1392" s="807"/>
      <c r="D1392" s="807"/>
      <c r="E1392" s="953"/>
      <c r="F1392" s="809"/>
    </row>
    <row r="1393" spans="1:6" x14ac:dyDescent="0.25">
      <c r="A1393" s="822"/>
      <c r="B1393" s="1054"/>
      <c r="C1393" s="823"/>
      <c r="D1393" s="823"/>
      <c r="E1393" s="376"/>
      <c r="F1393" s="825"/>
    </row>
    <row r="1394" spans="1:6" x14ac:dyDescent="0.25">
      <c r="A1394" s="822"/>
      <c r="B1394" s="1054"/>
      <c r="C1394" s="823"/>
      <c r="D1394" s="823"/>
      <c r="E1394" s="376"/>
      <c r="F1394" s="825"/>
    </row>
    <row r="1395" spans="1:6" ht="12.75" customHeight="1" x14ac:dyDescent="0.25">
      <c r="A1395" s="875"/>
      <c r="B1395" s="817"/>
      <c r="C1395" s="807"/>
      <c r="D1395" s="807"/>
      <c r="E1395" s="953"/>
      <c r="F1395" s="809"/>
    </row>
    <row r="1396" spans="1:6" x14ac:dyDescent="0.25">
      <c r="A1396" s="822"/>
      <c r="B1396" s="1054"/>
      <c r="C1396" s="823"/>
      <c r="D1396" s="823"/>
      <c r="E1396" s="376"/>
      <c r="F1396" s="825"/>
    </row>
    <row r="1397" spans="1:6" ht="12.75" customHeight="1" x14ac:dyDescent="0.25">
      <c r="A1397" s="875"/>
      <c r="B1397" s="817"/>
      <c r="C1397" s="807"/>
      <c r="D1397" s="807"/>
      <c r="E1397" s="953"/>
      <c r="F1397" s="809"/>
    </row>
    <row r="1398" spans="1:6" ht="12.75" customHeight="1" x14ac:dyDescent="0.25">
      <c r="A1398" s="875"/>
      <c r="B1398" s="844"/>
      <c r="C1398" s="807"/>
      <c r="D1398" s="807"/>
      <c r="E1398" s="953"/>
      <c r="F1398" s="809"/>
    </row>
    <row r="1399" spans="1:6" x14ac:dyDescent="0.25">
      <c r="A1399" s="822"/>
      <c r="B1399" s="1054"/>
      <c r="C1399" s="823"/>
      <c r="D1399" s="823"/>
      <c r="E1399" s="376"/>
      <c r="F1399" s="825"/>
    </row>
    <row r="1400" spans="1:6" x14ac:dyDescent="0.25">
      <c r="A1400" s="822"/>
      <c r="B1400" s="1054"/>
      <c r="C1400" s="823"/>
      <c r="D1400" s="823"/>
      <c r="E1400" s="376"/>
      <c r="F1400" s="825"/>
    </row>
    <row r="1401" spans="1:6" ht="13.8" thickBot="1" x14ac:dyDescent="0.3">
      <c r="A1401" s="827"/>
      <c r="B1401" s="828"/>
      <c r="C1401" s="829" t="str">
        <f>C1369</f>
        <v>To collection :</v>
      </c>
      <c r="D1401" s="830"/>
      <c r="E1401" s="831"/>
      <c r="F1401" s="832">
        <f>SUM(F1372:F1400)</f>
        <v>0</v>
      </c>
    </row>
    <row r="1402" spans="1:6" x14ac:dyDescent="0.25">
      <c r="A1402" s="833"/>
      <c r="B1402" s="834"/>
      <c r="C1402" s="810"/>
      <c r="E1402" s="1055"/>
      <c r="F1402" s="838"/>
    </row>
    <row r="1403" spans="1:6" x14ac:dyDescent="0.25">
      <c r="A1403" s="805"/>
      <c r="B1403" s="844" t="s">
        <v>347</v>
      </c>
      <c r="E1403" s="850"/>
      <c r="F1403" s="809"/>
    </row>
    <row r="1404" spans="1:6" x14ac:dyDescent="0.25">
      <c r="A1404" s="805"/>
      <c r="B1404" s="844"/>
      <c r="E1404" s="850"/>
      <c r="F1404" s="809"/>
    </row>
    <row r="1405" spans="1:6" x14ac:dyDescent="0.25">
      <c r="A1405" s="805"/>
      <c r="B1405" s="844" t="str">
        <f>B1332</f>
        <v>FLOOR FINISHING</v>
      </c>
      <c r="E1405" s="850"/>
      <c r="F1405" s="809"/>
    </row>
    <row r="1406" spans="1:6" x14ac:dyDescent="0.25">
      <c r="A1406" s="805"/>
      <c r="B1406" s="844"/>
      <c r="E1406" s="850"/>
      <c r="F1406" s="809"/>
    </row>
    <row r="1407" spans="1:6" x14ac:dyDescent="0.25">
      <c r="A1407" s="805"/>
      <c r="B1407" s="844"/>
      <c r="E1407" s="850" t="s">
        <v>777</v>
      </c>
      <c r="F1407" s="809">
        <f>F1369</f>
        <v>0</v>
      </c>
    </row>
    <row r="1408" spans="1:6" x14ac:dyDescent="0.25">
      <c r="A1408" s="805"/>
      <c r="B1408" s="844"/>
      <c r="E1408" s="850"/>
      <c r="F1408" s="809"/>
    </row>
    <row r="1409" spans="1:6" x14ac:dyDescent="0.25">
      <c r="A1409" s="805"/>
      <c r="B1409" s="844"/>
      <c r="E1409" s="850" t="s">
        <v>778</v>
      </c>
      <c r="F1409" s="809">
        <f>F1401</f>
        <v>0</v>
      </c>
    </row>
    <row r="1410" spans="1:6" x14ac:dyDescent="0.25">
      <c r="A1410" s="805"/>
      <c r="B1410" s="844"/>
      <c r="E1410" s="850"/>
      <c r="F1410" s="809"/>
    </row>
    <row r="1411" spans="1:6" x14ac:dyDescent="0.25">
      <c r="A1411" s="805"/>
      <c r="B1411" s="844"/>
      <c r="E1411" s="850"/>
      <c r="F1411" s="809"/>
    </row>
    <row r="1412" spans="1:6" ht="13.8" thickBot="1" x14ac:dyDescent="0.3">
      <c r="A1412" s="827"/>
      <c r="B1412" s="828"/>
      <c r="C1412" s="1056" t="str">
        <f>C1330</f>
        <v>To Extension of RCC collection :</v>
      </c>
      <c r="D1412" s="1034"/>
      <c r="E1412" s="1057"/>
      <c r="F1412" s="832">
        <f>SUM(F1406:F1411)</f>
        <v>0</v>
      </c>
    </row>
    <row r="1413" spans="1:6" x14ac:dyDescent="0.25">
      <c r="A1413" s="833"/>
      <c r="B1413" s="853"/>
      <c r="C1413" s="882"/>
      <c r="D1413" s="882"/>
      <c r="E1413" s="882"/>
      <c r="F1413" s="856"/>
    </row>
    <row r="1414" spans="1:6" x14ac:dyDescent="0.25">
      <c r="A1414" s="805"/>
      <c r="B1414" s="817" t="s">
        <v>779</v>
      </c>
      <c r="C1414" s="807"/>
      <c r="D1414" s="807"/>
      <c r="E1414" s="993"/>
      <c r="F1414" s="809"/>
    </row>
    <row r="1415" spans="1:6" ht="5.25" customHeight="1" x14ac:dyDescent="0.25">
      <c r="A1415" s="805"/>
      <c r="B1415" s="815"/>
      <c r="C1415" s="807"/>
      <c r="D1415" s="807"/>
      <c r="E1415" s="993"/>
      <c r="F1415" s="809"/>
    </row>
    <row r="1416" spans="1:6" x14ac:dyDescent="0.25">
      <c r="A1416" s="805"/>
      <c r="B1416" s="817" t="s">
        <v>486</v>
      </c>
      <c r="C1416" s="807"/>
      <c r="D1416" s="807"/>
      <c r="E1416" s="993"/>
      <c r="F1416" s="809"/>
    </row>
    <row r="1417" spans="1:6" ht="9" customHeight="1" x14ac:dyDescent="0.25">
      <c r="A1417" s="805"/>
      <c r="B1417" s="818"/>
      <c r="C1417" s="807"/>
      <c r="D1417" s="807"/>
      <c r="E1417" s="993"/>
      <c r="F1417" s="809"/>
    </row>
    <row r="1418" spans="1:6" x14ac:dyDescent="0.25">
      <c r="A1418" s="805"/>
      <c r="B1418" s="817" t="s">
        <v>357</v>
      </c>
      <c r="C1418" s="807"/>
      <c r="D1418" s="807" t="s">
        <v>255</v>
      </c>
      <c r="E1418" s="953"/>
      <c r="F1418" s="809"/>
    </row>
    <row r="1419" spans="1:6" ht="9" customHeight="1" x14ac:dyDescent="0.25">
      <c r="A1419" s="805"/>
      <c r="B1419" s="818"/>
      <c r="C1419" s="807"/>
      <c r="D1419" s="807"/>
      <c r="E1419" s="953"/>
      <c r="F1419" s="809"/>
    </row>
    <row r="1420" spans="1:6" x14ac:dyDescent="0.25">
      <c r="A1420" s="805"/>
      <c r="B1420" s="817" t="s">
        <v>256</v>
      </c>
      <c r="C1420" s="807"/>
      <c r="D1420" s="807" t="s">
        <v>255</v>
      </c>
      <c r="E1420" s="953"/>
      <c r="F1420" s="809"/>
    </row>
    <row r="1421" spans="1:6" ht="8.25" customHeight="1" x14ac:dyDescent="0.25">
      <c r="A1421" s="805"/>
      <c r="B1421" s="815"/>
      <c r="C1421" s="807"/>
      <c r="D1421" s="807"/>
      <c r="E1421" s="953"/>
      <c r="F1421" s="809"/>
    </row>
    <row r="1422" spans="1:6" ht="12.75" customHeight="1" x14ac:dyDescent="0.25">
      <c r="A1422" s="805"/>
      <c r="B1422" s="815" t="s">
        <v>358</v>
      </c>
      <c r="C1422" s="807"/>
      <c r="D1422" s="807" t="s">
        <v>255</v>
      </c>
      <c r="E1422" s="953"/>
      <c r="F1422" s="809"/>
    </row>
    <row r="1423" spans="1:6" ht="7.5" customHeight="1" x14ac:dyDescent="0.25">
      <c r="A1423" s="805"/>
      <c r="B1423" s="815"/>
      <c r="C1423" s="807"/>
      <c r="D1423" s="807"/>
      <c r="E1423" s="953"/>
      <c r="F1423" s="809"/>
    </row>
    <row r="1424" spans="1:6" ht="92.4" x14ac:dyDescent="0.25">
      <c r="A1424" s="805"/>
      <c r="B1424" s="815" t="s">
        <v>780</v>
      </c>
      <c r="C1424" s="807"/>
      <c r="D1424" s="807"/>
      <c r="E1424" s="953"/>
      <c r="F1424" s="809"/>
    </row>
    <row r="1425" spans="1:6" ht="6.75" customHeight="1" x14ac:dyDescent="0.25">
      <c r="A1425" s="805"/>
      <c r="B1425" s="815"/>
      <c r="C1425" s="807"/>
      <c r="D1425" s="807"/>
      <c r="E1425" s="953"/>
      <c r="F1425" s="809"/>
    </row>
    <row r="1426" spans="1:6" ht="13.5" customHeight="1" x14ac:dyDescent="0.25">
      <c r="A1426" s="805"/>
      <c r="B1426" s="816" t="s">
        <v>428</v>
      </c>
      <c r="C1426" s="807"/>
      <c r="D1426" s="807" t="s">
        <v>255</v>
      </c>
      <c r="E1426" s="953"/>
      <c r="F1426" s="809"/>
    </row>
    <row r="1427" spans="1:6" ht="7.5" customHeight="1" x14ac:dyDescent="0.25">
      <c r="A1427" s="805"/>
      <c r="B1427" s="815"/>
      <c r="C1427" s="807"/>
      <c r="D1427" s="807"/>
      <c r="E1427" s="953"/>
      <c r="F1427" s="809"/>
    </row>
    <row r="1428" spans="1:6" ht="15" customHeight="1" x14ac:dyDescent="0.25">
      <c r="A1428" s="805"/>
      <c r="B1428" s="817" t="s">
        <v>429</v>
      </c>
      <c r="C1428" s="807"/>
      <c r="D1428" s="807" t="s">
        <v>255</v>
      </c>
      <c r="E1428" s="953"/>
      <c r="F1428" s="809"/>
    </row>
    <row r="1429" spans="1:6" ht="9" customHeight="1" x14ac:dyDescent="0.25">
      <c r="A1429" s="805"/>
      <c r="B1429" s="817"/>
      <c r="C1429" s="807"/>
      <c r="D1429" s="807"/>
      <c r="E1429" s="953"/>
      <c r="F1429" s="809"/>
    </row>
    <row r="1430" spans="1:6" ht="12.75" customHeight="1" x14ac:dyDescent="0.25">
      <c r="A1430" s="805"/>
      <c r="B1430" s="818" t="s">
        <v>430</v>
      </c>
      <c r="C1430" s="807"/>
      <c r="D1430" s="807" t="s">
        <v>255</v>
      </c>
      <c r="E1430" s="953"/>
      <c r="F1430" s="809"/>
    </row>
    <row r="1431" spans="1:6" ht="9.75" customHeight="1" x14ac:dyDescent="0.25">
      <c r="A1431" s="805"/>
      <c r="B1431" s="818"/>
      <c r="C1431" s="807"/>
      <c r="D1431" s="807"/>
      <c r="E1431" s="953"/>
      <c r="F1431" s="809"/>
    </row>
    <row r="1432" spans="1:6" x14ac:dyDescent="0.25">
      <c r="A1432" s="805" t="s">
        <v>262</v>
      </c>
      <c r="B1432" s="815" t="s">
        <v>491</v>
      </c>
      <c r="C1432" s="807">
        <v>2428</v>
      </c>
      <c r="D1432" s="807" t="s">
        <v>264</v>
      </c>
      <c r="E1432" s="953"/>
      <c r="F1432" s="809">
        <f>E1432*C1432</f>
        <v>0</v>
      </c>
    </row>
    <row r="1433" spans="1:6" ht="9.75" customHeight="1" x14ac:dyDescent="0.25">
      <c r="A1433" s="805"/>
      <c r="B1433" s="815"/>
      <c r="C1433" s="807"/>
      <c r="D1433" s="807"/>
      <c r="E1433" s="953"/>
      <c r="F1433" s="809"/>
    </row>
    <row r="1434" spans="1:6" x14ac:dyDescent="0.25">
      <c r="A1434" s="805" t="s">
        <v>266</v>
      </c>
      <c r="B1434" s="815" t="s">
        <v>781</v>
      </c>
      <c r="C1434" s="807">
        <v>951</v>
      </c>
      <c r="D1434" s="807" t="s">
        <v>314</v>
      </c>
      <c r="E1434" s="953"/>
      <c r="F1434" s="809">
        <f>E1434*C1434</f>
        <v>0</v>
      </c>
    </row>
    <row r="1435" spans="1:6" ht="8.25" customHeight="1" x14ac:dyDescent="0.25">
      <c r="A1435" s="805"/>
      <c r="B1435" s="815"/>
      <c r="C1435" s="807"/>
      <c r="D1435" s="807"/>
      <c r="E1435" s="953"/>
      <c r="F1435" s="809"/>
    </row>
    <row r="1436" spans="1:6" x14ac:dyDescent="0.25">
      <c r="A1436" s="805"/>
      <c r="B1436" s="816" t="s">
        <v>782</v>
      </c>
      <c r="C1436" s="807"/>
      <c r="D1436" s="807" t="s">
        <v>255</v>
      </c>
      <c r="E1436" s="953"/>
      <c r="F1436" s="809"/>
    </row>
    <row r="1437" spans="1:6" ht="9" customHeight="1" x14ac:dyDescent="0.25">
      <c r="A1437" s="805"/>
      <c r="B1437" s="815"/>
      <c r="C1437" s="807"/>
      <c r="D1437" s="807"/>
      <c r="E1437" s="953"/>
      <c r="F1437" s="809"/>
    </row>
    <row r="1438" spans="1:6" ht="52.8" x14ac:dyDescent="0.25">
      <c r="A1438" s="805"/>
      <c r="B1438" s="880" t="s">
        <v>783</v>
      </c>
      <c r="C1438" s="807"/>
      <c r="D1438" s="807"/>
      <c r="E1438" s="953"/>
      <c r="F1438" s="809"/>
    </row>
    <row r="1439" spans="1:6" ht="8.25" customHeight="1" x14ac:dyDescent="0.25">
      <c r="A1439" s="805"/>
      <c r="B1439" s="1058"/>
      <c r="C1439" s="807"/>
      <c r="D1439" s="807"/>
      <c r="E1439" s="953"/>
      <c r="F1439" s="809"/>
    </row>
    <row r="1440" spans="1:6" ht="26.4" x14ac:dyDescent="0.25">
      <c r="A1440" s="805"/>
      <c r="B1440" s="818" t="s">
        <v>784</v>
      </c>
      <c r="C1440" s="807"/>
      <c r="D1440" s="807" t="s">
        <v>255</v>
      </c>
      <c r="E1440" s="953"/>
      <c r="F1440" s="809"/>
    </row>
    <row r="1441" spans="1:6" ht="8.25" customHeight="1" x14ac:dyDescent="0.25">
      <c r="A1441" s="805"/>
      <c r="B1441" s="815"/>
      <c r="C1441" s="807"/>
      <c r="D1441" s="807"/>
      <c r="E1441" s="953"/>
      <c r="F1441" s="809"/>
    </row>
    <row r="1442" spans="1:6" x14ac:dyDescent="0.25">
      <c r="A1442" s="805" t="s">
        <v>270</v>
      </c>
      <c r="B1442" s="815" t="s">
        <v>785</v>
      </c>
      <c r="C1442" s="807">
        <v>915</v>
      </c>
      <c r="D1442" s="807" t="s">
        <v>264</v>
      </c>
      <c r="E1442" s="953"/>
      <c r="F1442" s="809">
        <f>E1442*C1442</f>
        <v>0</v>
      </c>
    </row>
    <row r="1443" spans="1:6" ht="13.5" customHeight="1" x14ac:dyDescent="0.25">
      <c r="A1443" s="805"/>
      <c r="B1443" s="815"/>
      <c r="C1443" s="807"/>
      <c r="D1443" s="807"/>
      <c r="E1443" s="953"/>
      <c r="F1443" s="809"/>
    </row>
    <row r="1444" spans="1:6" ht="12" customHeight="1" x14ac:dyDescent="0.25">
      <c r="A1444" s="805" t="s">
        <v>272</v>
      </c>
      <c r="B1444" s="815" t="s">
        <v>781</v>
      </c>
      <c r="C1444" s="807">
        <v>152</v>
      </c>
      <c r="D1444" s="807" t="s">
        <v>314</v>
      </c>
      <c r="E1444" s="1011">
        <f>E1442*0.3</f>
        <v>0</v>
      </c>
      <c r="F1444" s="887">
        <f>E1444*C1444</f>
        <v>0</v>
      </c>
    </row>
    <row r="1445" spans="1:6" ht="12" customHeight="1" x14ac:dyDescent="0.25">
      <c r="A1445" s="805"/>
      <c r="B1445" s="815"/>
      <c r="C1445" s="807"/>
      <c r="D1445" s="807"/>
      <c r="E1445" s="1011"/>
      <c r="F1445" s="887"/>
    </row>
    <row r="1446" spans="1:6" ht="9.75" customHeight="1" x14ac:dyDescent="0.25">
      <c r="A1446" s="805"/>
      <c r="B1446" s="1058"/>
      <c r="D1446" s="807"/>
      <c r="E1446" s="1059"/>
      <c r="F1446" s="809"/>
    </row>
    <row r="1447" spans="1:6" x14ac:dyDescent="0.25">
      <c r="A1447" s="805"/>
      <c r="B1447" s="818"/>
      <c r="D1447" s="807"/>
      <c r="E1447" s="1059"/>
      <c r="F1447" s="809"/>
    </row>
    <row r="1448" spans="1:6" ht="9" customHeight="1" x14ac:dyDescent="0.25">
      <c r="A1448" s="805"/>
      <c r="B1448" s="815"/>
      <c r="C1448" s="807"/>
      <c r="D1448" s="807"/>
      <c r="E1448" s="953"/>
      <c r="F1448" s="809"/>
    </row>
    <row r="1449" spans="1:6" x14ac:dyDescent="0.25">
      <c r="A1449" s="805"/>
      <c r="B1449" s="815"/>
      <c r="C1449" s="807"/>
      <c r="D1449" s="807"/>
      <c r="E1449" s="953"/>
      <c r="F1449" s="809"/>
    </row>
    <row r="1450" spans="1:6" ht="11.25" customHeight="1" x14ac:dyDescent="0.25">
      <c r="A1450" s="805"/>
      <c r="B1450" s="815"/>
      <c r="C1450" s="807"/>
      <c r="D1450" s="807"/>
      <c r="E1450" s="953"/>
      <c r="F1450" s="809"/>
    </row>
    <row r="1451" spans="1:6" ht="12" customHeight="1" x14ac:dyDescent="0.25">
      <c r="A1451" s="805"/>
      <c r="B1451" s="815"/>
      <c r="C1451" s="807"/>
      <c r="D1451" s="807"/>
      <c r="E1451" s="1011"/>
      <c r="F1451" s="887"/>
    </row>
    <row r="1452" spans="1:6" ht="5.25" customHeight="1" x14ac:dyDescent="0.25">
      <c r="A1452" s="805"/>
      <c r="B1452" s="815"/>
      <c r="C1452" s="807"/>
      <c r="D1452" s="807"/>
      <c r="E1452" s="993"/>
      <c r="F1452" s="809"/>
    </row>
    <row r="1453" spans="1:6" ht="12" customHeight="1" x14ac:dyDescent="0.25">
      <c r="A1453" s="998"/>
      <c r="B1453" s="999"/>
      <c r="C1453" s="1000"/>
      <c r="D1453" s="1001"/>
      <c r="E1453" s="1023"/>
      <c r="F1453" s="1003"/>
    </row>
    <row r="1454" spans="1:6" ht="12" customHeight="1" thickBot="1" x14ac:dyDescent="0.3">
      <c r="A1454" s="969"/>
      <c r="B1454" s="1004"/>
      <c r="C1454" s="829" t="s">
        <v>188</v>
      </c>
      <c r="D1454" s="830"/>
      <c r="E1454" s="831"/>
      <c r="F1454" s="867">
        <f>SUM(F1416:F1453)</f>
        <v>0</v>
      </c>
    </row>
    <row r="1455" spans="1:6" ht="12" customHeight="1" x14ac:dyDescent="0.25">
      <c r="A1455" s="805"/>
      <c r="B1455" s="815"/>
      <c r="C1455" s="807"/>
      <c r="D1455" s="897"/>
      <c r="E1455" s="993"/>
      <c r="F1455" s="809"/>
    </row>
    <row r="1456" spans="1:6" ht="12" customHeight="1" x14ac:dyDescent="0.25">
      <c r="A1456" s="805"/>
      <c r="B1456" s="817" t="s">
        <v>786</v>
      </c>
      <c r="C1456" s="807"/>
      <c r="D1456" s="807" t="s">
        <v>255</v>
      </c>
      <c r="E1456" s="993"/>
      <c r="F1456" s="809"/>
    </row>
    <row r="1457" spans="1:8" ht="9" customHeight="1" x14ac:dyDescent="0.25">
      <c r="A1457" s="805"/>
      <c r="B1457" s="815"/>
      <c r="C1457" s="807"/>
      <c r="D1457" s="807"/>
      <c r="E1457" s="993"/>
      <c r="F1457" s="809"/>
    </row>
    <row r="1458" spans="1:8" ht="27.75" customHeight="1" x14ac:dyDescent="0.25">
      <c r="A1458" s="805"/>
      <c r="B1458" s="818" t="s">
        <v>787</v>
      </c>
      <c r="C1458" s="807"/>
      <c r="D1458" s="897" t="s">
        <v>255</v>
      </c>
      <c r="E1458" s="953"/>
      <c r="F1458" s="809"/>
    </row>
    <row r="1459" spans="1:8" ht="9" customHeight="1" x14ac:dyDescent="0.25">
      <c r="A1459" s="805"/>
      <c r="B1459" s="815"/>
      <c r="C1459" s="807"/>
      <c r="D1459" s="897"/>
      <c r="E1459" s="953"/>
      <c r="F1459" s="809"/>
    </row>
    <row r="1460" spans="1:8" ht="12" customHeight="1" x14ac:dyDescent="0.25">
      <c r="A1460" s="805" t="s">
        <v>262</v>
      </c>
      <c r="B1460" s="815" t="s">
        <v>419</v>
      </c>
      <c r="C1460" s="807">
        <v>0</v>
      </c>
      <c r="D1460" s="897" t="s">
        <v>314</v>
      </c>
      <c r="E1460" s="953">
        <f>E1377*0.3</f>
        <v>0</v>
      </c>
      <c r="F1460" s="809">
        <f>E1460*C1460</f>
        <v>0</v>
      </c>
      <c r="H1460" s="810" t="s">
        <v>770</v>
      </c>
    </row>
    <row r="1461" spans="1:8" ht="12" customHeight="1" x14ac:dyDescent="0.25">
      <c r="A1461" s="805"/>
      <c r="B1461" s="815"/>
      <c r="C1461" s="807"/>
      <c r="D1461" s="897"/>
      <c r="E1461" s="953"/>
      <c r="F1461" s="809"/>
    </row>
    <row r="1462" spans="1:8" ht="12" customHeight="1" x14ac:dyDescent="0.25">
      <c r="A1462" s="805"/>
      <c r="B1462" s="817" t="s">
        <v>788</v>
      </c>
      <c r="C1462" s="807"/>
      <c r="D1462" s="807" t="s">
        <v>255</v>
      </c>
      <c r="E1462" s="953"/>
      <c r="F1462" s="809"/>
    </row>
    <row r="1463" spans="1:8" ht="9" customHeight="1" x14ac:dyDescent="0.25">
      <c r="A1463" s="805"/>
      <c r="B1463" s="815"/>
      <c r="C1463" s="807"/>
      <c r="D1463" s="807"/>
      <c r="E1463" s="953"/>
      <c r="F1463" s="809"/>
    </row>
    <row r="1464" spans="1:8" ht="27.75" customHeight="1" x14ac:dyDescent="0.25">
      <c r="A1464" s="805"/>
      <c r="B1464" s="818" t="s">
        <v>787</v>
      </c>
      <c r="C1464" s="807"/>
      <c r="D1464" s="897" t="s">
        <v>255</v>
      </c>
      <c r="E1464" s="953"/>
      <c r="F1464" s="809"/>
    </row>
    <row r="1465" spans="1:8" ht="9" customHeight="1" x14ac:dyDescent="0.25">
      <c r="A1465" s="805"/>
      <c r="B1465" s="815"/>
      <c r="C1465" s="807"/>
      <c r="D1465" s="897"/>
      <c r="E1465" s="953"/>
      <c r="F1465" s="809"/>
    </row>
    <row r="1466" spans="1:8" ht="12" customHeight="1" x14ac:dyDescent="0.25">
      <c r="A1466" s="805" t="s">
        <v>266</v>
      </c>
      <c r="B1466" s="815" t="s">
        <v>419</v>
      </c>
      <c r="C1466" s="807">
        <v>628</v>
      </c>
      <c r="D1466" s="897" t="s">
        <v>314</v>
      </c>
      <c r="E1466" s="953">
        <f>E1383*0.3</f>
        <v>0</v>
      </c>
      <c r="F1466" s="809">
        <f>E1466*C1466</f>
        <v>0</v>
      </c>
      <c r="H1466" s="810" t="s">
        <v>770</v>
      </c>
    </row>
    <row r="1467" spans="1:8" ht="12" customHeight="1" x14ac:dyDescent="0.25">
      <c r="A1467" s="805"/>
      <c r="B1467" s="815"/>
      <c r="C1467" s="807"/>
      <c r="D1467" s="897"/>
      <c r="E1467" s="953"/>
      <c r="F1467" s="809"/>
    </row>
    <row r="1468" spans="1:8" ht="12" customHeight="1" x14ac:dyDescent="0.25">
      <c r="A1468" s="805"/>
      <c r="B1468" s="817" t="s">
        <v>789</v>
      </c>
      <c r="C1468" s="807"/>
      <c r="D1468" s="807" t="s">
        <v>255</v>
      </c>
      <c r="E1468" s="953"/>
      <c r="F1468" s="809"/>
    </row>
    <row r="1469" spans="1:8" ht="9" customHeight="1" x14ac:dyDescent="0.25">
      <c r="A1469" s="805"/>
      <c r="B1469" s="815"/>
      <c r="C1469" s="807"/>
      <c r="D1469" s="807"/>
      <c r="E1469" s="953"/>
      <c r="F1469" s="809"/>
    </row>
    <row r="1470" spans="1:8" ht="27.75" customHeight="1" x14ac:dyDescent="0.25">
      <c r="A1470" s="805"/>
      <c r="B1470" s="818" t="s">
        <v>787</v>
      </c>
      <c r="C1470" s="807"/>
      <c r="D1470" s="897" t="s">
        <v>255</v>
      </c>
      <c r="E1470" s="953"/>
      <c r="F1470" s="809"/>
    </row>
    <row r="1471" spans="1:8" ht="9" customHeight="1" x14ac:dyDescent="0.25">
      <c r="A1471" s="805"/>
      <c r="B1471" s="815"/>
      <c r="C1471" s="807"/>
      <c r="D1471" s="897"/>
      <c r="E1471" s="953"/>
      <c r="F1471" s="809"/>
    </row>
    <row r="1472" spans="1:8" ht="12" customHeight="1" x14ac:dyDescent="0.25">
      <c r="A1472" s="805" t="s">
        <v>270</v>
      </c>
      <c r="B1472" s="815" t="s">
        <v>419</v>
      </c>
      <c r="C1472" s="807">
        <v>224</v>
      </c>
      <c r="D1472" s="897" t="s">
        <v>314</v>
      </c>
      <c r="E1472" s="953">
        <f>E1389*0.3</f>
        <v>0</v>
      </c>
      <c r="F1472" s="809">
        <f>E1472*C1472</f>
        <v>0</v>
      </c>
      <c r="H1472" s="810" t="s">
        <v>770</v>
      </c>
    </row>
    <row r="1473" spans="1:6" ht="12" customHeight="1" x14ac:dyDescent="0.25">
      <c r="A1473" s="805"/>
      <c r="B1473" s="815"/>
      <c r="C1473" s="807"/>
      <c r="D1473" s="897"/>
      <c r="E1473" s="953"/>
      <c r="F1473" s="809"/>
    </row>
    <row r="1474" spans="1:6" x14ac:dyDescent="0.25">
      <c r="A1474" s="805"/>
      <c r="B1474" s="816" t="s">
        <v>428</v>
      </c>
      <c r="C1474" s="807"/>
      <c r="D1474" s="807"/>
      <c r="E1474" s="953"/>
      <c r="F1474" s="809"/>
    </row>
    <row r="1475" spans="1:6" x14ac:dyDescent="0.25">
      <c r="A1475" s="805"/>
      <c r="B1475" s="817"/>
      <c r="C1475" s="807"/>
      <c r="D1475" s="807"/>
      <c r="E1475" s="953"/>
      <c r="F1475" s="809"/>
    </row>
    <row r="1476" spans="1:6" ht="12.75" customHeight="1" x14ac:dyDescent="0.25">
      <c r="A1476" s="805"/>
      <c r="B1476" s="817" t="s">
        <v>790</v>
      </c>
      <c r="C1476" s="807"/>
      <c r="D1476" s="807"/>
      <c r="E1476" s="953"/>
      <c r="F1476" s="809"/>
    </row>
    <row r="1477" spans="1:6" x14ac:dyDescent="0.25">
      <c r="A1477" s="805"/>
      <c r="B1477" s="817"/>
      <c r="C1477" s="807"/>
      <c r="D1477" s="807"/>
      <c r="E1477" s="953"/>
      <c r="F1477" s="809"/>
    </row>
    <row r="1478" spans="1:6" ht="14.25" customHeight="1" x14ac:dyDescent="0.25">
      <c r="A1478" s="805"/>
      <c r="B1478" s="817" t="s">
        <v>429</v>
      </c>
      <c r="C1478" s="807"/>
      <c r="D1478" s="807"/>
      <c r="E1478" s="953"/>
      <c r="F1478" s="809"/>
    </row>
    <row r="1479" spans="1:6" x14ac:dyDescent="0.25">
      <c r="A1479" s="805"/>
      <c r="B1479" s="817"/>
      <c r="C1479" s="807"/>
      <c r="D1479" s="807"/>
      <c r="E1479" s="953"/>
      <c r="F1479" s="809"/>
    </row>
    <row r="1480" spans="1:6" ht="12.75" customHeight="1" x14ac:dyDescent="0.25">
      <c r="A1480" s="805"/>
      <c r="B1480" s="818" t="s">
        <v>430</v>
      </c>
      <c r="C1480" s="807"/>
      <c r="D1480" s="807"/>
      <c r="E1480" s="953"/>
      <c r="F1480" s="809"/>
    </row>
    <row r="1481" spans="1:6" x14ac:dyDescent="0.25">
      <c r="A1481" s="805"/>
      <c r="B1481" s="818"/>
      <c r="C1481" s="807"/>
      <c r="D1481" s="807"/>
      <c r="E1481" s="953"/>
      <c r="F1481" s="809"/>
    </row>
    <row r="1482" spans="1:6" x14ac:dyDescent="0.25">
      <c r="A1482" s="805" t="s">
        <v>272</v>
      </c>
      <c r="B1482" s="815" t="s">
        <v>491</v>
      </c>
      <c r="C1482" s="807">
        <v>841</v>
      </c>
      <c r="D1482" s="807" t="s">
        <v>264</v>
      </c>
      <c r="E1482" s="953"/>
      <c r="F1482" s="809">
        <f>E1482*C1482</f>
        <v>0</v>
      </c>
    </row>
    <row r="1483" spans="1:6" x14ac:dyDescent="0.25">
      <c r="A1483" s="805"/>
      <c r="B1483" s="815"/>
      <c r="C1483" s="807"/>
      <c r="D1483" s="807"/>
      <c r="E1483" s="953"/>
      <c r="F1483" s="809"/>
    </row>
    <row r="1484" spans="1:6" ht="13.5" customHeight="1" x14ac:dyDescent="0.25">
      <c r="A1484" s="805" t="s">
        <v>276</v>
      </c>
      <c r="B1484" s="815" t="s">
        <v>781</v>
      </c>
      <c r="C1484" s="807">
        <v>1518</v>
      </c>
      <c r="D1484" s="807" t="s">
        <v>314</v>
      </c>
      <c r="E1484" s="953"/>
      <c r="F1484" s="887">
        <f>E1484*C1484</f>
        <v>0</v>
      </c>
    </row>
    <row r="1485" spans="1:6" x14ac:dyDescent="0.25">
      <c r="A1485" s="805"/>
      <c r="B1485" s="834"/>
      <c r="C1485" s="1060"/>
      <c r="D1485" s="1060"/>
      <c r="F1485" s="809"/>
    </row>
    <row r="1486" spans="1:6" ht="13.8" thickBot="1" x14ac:dyDescent="0.3">
      <c r="A1486" s="827"/>
      <c r="B1486" s="828"/>
      <c r="C1486" s="829" t="s">
        <v>791</v>
      </c>
      <c r="D1486" s="1034"/>
      <c r="E1486" s="831"/>
      <c r="F1486" s="832">
        <f>SUM(F1456:F1485)</f>
        <v>0</v>
      </c>
    </row>
    <row r="1487" spans="1:6" x14ac:dyDescent="0.25">
      <c r="A1487" s="833"/>
      <c r="B1487" s="834"/>
      <c r="C1487" s="810"/>
      <c r="E1487" s="1055"/>
      <c r="F1487" s="838"/>
    </row>
    <row r="1488" spans="1:6" x14ac:dyDescent="0.25">
      <c r="A1488" s="805"/>
      <c r="B1488" s="844" t="s">
        <v>347</v>
      </c>
      <c r="E1488" s="850"/>
      <c r="F1488" s="809"/>
    </row>
    <row r="1489" spans="1:6" x14ac:dyDescent="0.25">
      <c r="A1489" s="805"/>
      <c r="B1489" s="844"/>
      <c r="E1489" s="850"/>
      <c r="F1489" s="809"/>
    </row>
    <row r="1490" spans="1:6" x14ac:dyDescent="0.25">
      <c r="A1490" s="805"/>
      <c r="B1490" s="844" t="str">
        <f>B1414</f>
        <v>WALL FINISHING</v>
      </c>
      <c r="E1490" s="850"/>
      <c r="F1490" s="809"/>
    </row>
    <row r="1491" spans="1:6" x14ac:dyDescent="0.25">
      <c r="A1491" s="805"/>
      <c r="B1491" s="844"/>
      <c r="E1491" s="850"/>
      <c r="F1491" s="809"/>
    </row>
    <row r="1492" spans="1:6" x14ac:dyDescent="0.25">
      <c r="A1492" s="805"/>
      <c r="B1492" s="844"/>
      <c r="E1492" s="850" t="s">
        <v>792</v>
      </c>
      <c r="F1492" s="809">
        <f>F1454</f>
        <v>0</v>
      </c>
    </row>
    <row r="1493" spans="1:6" x14ac:dyDescent="0.25">
      <c r="A1493" s="805"/>
      <c r="B1493" s="844"/>
      <c r="E1493" s="850"/>
      <c r="F1493" s="809"/>
    </row>
    <row r="1494" spans="1:6" x14ac:dyDescent="0.25">
      <c r="A1494" s="805"/>
      <c r="B1494" s="844"/>
      <c r="E1494" s="850" t="s">
        <v>793</v>
      </c>
      <c r="F1494" s="809">
        <f>F1486</f>
        <v>0</v>
      </c>
    </row>
    <row r="1495" spans="1:6" x14ac:dyDescent="0.25">
      <c r="A1495" s="805"/>
      <c r="B1495" s="844"/>
      <c r="E1495" s="850"/>
      <c r="F1495" s="809"/>
    </row>
    <row r="1496" spans="1:6" x14ac:dyDescent="0.25">
      <c r="A1496" s="805"/>
      <c r="B1496" s="844"/>
      <c r="E1496" s="850"/>
      <c r="F1496" s="809"/>
    </row>
    <row r="1497" spans="1:6" x14ac:dyDescent="0.25">
      <c r="A1497" s="805"/>
      <c r="B1497" s="844"/>
      <c r="E1497" s="850"/>
      <c r="F1497" s="809"/>
    </row>
    <row r="1498" spans="1:6" ht="13.8" thickBot="1" x14ac:dyDescent="0.3">
      <c r="A1498" s="827"/>
      <c r="B1498" s="828"/>
      <c r="C1498" s="1061" t="str">
        <f>C1412</f>
        <v>To Extension of RCC collection :</v>
      </c>
      <c r="D1498" s="1034"/>
      <c r="E1498" s="1057"/>
      <c r="F1498" s="832">
        <f>SUM(F1491:F1497)</f>
        <v>0</v>
      </c>
    </row>
    <row r="1499" spans="1:6" ht="8.25" customHeight="1" x14ac:dyDescent="0.25">
      <c r="A1499" s="833"/>
      <c r="B1499" s="853"/>
      <c r="C1499" s="1062"/>
      <c r="D1499" s="1063"/>
      <c r="E1499" s="1064"/>
      <c r="F1499" s="1065"/>
    </row>
    <row r="1500" spans="1:6" x14ac:dyDescent="0.25">
      <c r="A1500" s="805"/>
      <c r="B1500" s="817" t="s">
        <v>794</v>
      </c>
      <c r="C1500" s="807"/>
      <c r="D1500" s="807"/>
      <c r="E1500" s="993"/>
      <c r="F1500" s="809"/>
    </row>
    <row r="1501" spans="1:6" ht="5.25" customHeight="1" x14ac:dyDescent="0.25">
      <c r="A1501" s="805"/>
      <c r="B1501" s="817"/>
      <c r="C1501" s="807"/>
      <c r="D1501" s="807"/>
      <c r="E1501" s="993"/>
      <c r="F1501" s="809"/>
    </row>
    <row r="1502" spans="1:6" x14ac:dyDescent="0.25">
      <c r="A1502" s="805"/>
      <c r="B1502" s="817" t="s">
        <v>357</v>
      </c>
      <c r="C1502" s="807"/>
      <c r="D1502" s="807" t="s">
        <v>255</v>
      </c>
      <c r="E1502" s="993"/>
      <c r="F1502" s="809"/>
    </row>
    <row r="1503" spans="1:6" ht="7.5" customHeight="1" x14ac:dyDescent="0.25">
      <c r="A1503" s="805"/>
      <c r="B1503" s="815"/>
      <c r="C1503" s="807"/>
      <c r="D1503" s="807"/>
      <c r="E1503" s="993"/>
      <c r="F1503" s="809"/>
    </row>
    <row r="1504" spans="1:6" x14ac:dyDescent="0.25">
      <c r="A1504" s="805"/>
      <c r="B1504" s="817" t="s">
        <v>256</v>
      </c>
      <c r="C1504" s="807"/>
      <c r="D1504" s="807" t="s">
        <v>255</v>
      </c>
      <c r="E1504" s="993"/>
      <c r="F1504" s="809"/>
    </row>
    <row r="1505" spans="1:6" ht="7.5" customHeight="1" x14ac:dyDescent="0.25">
      <c r="A1505" s="805"/>
      <c r="B1505" s="815"/>
      <c r="C1505" s="807"/>
      <c r="D1505" s="807"/>
      <c r="E1505" s="953"/>
      <c r="F1505" s="809"/>
    </row>
    <row r="1506" spans="1:6" x14ac:dyDescent="0.25">
      <c r="A1506" s="805"/>
      <c r="B1506" s="815" t="s">
        <v>358</v>
      </c>
      <c r="C1506" s="807"/>
      <c r="D1506" s="807" t="s">
        <v>255</v>
      </c>
      <c r="E1506" s="953"/>
      <c r="F1506" s="809"/>
    </row>
    <row r="1507" spans="1:6" ht="6.75" customHeight="1" x14ac:dyDescent="0.25">
      <c r="A1507" s="805"/>
      <c r="B1507" s="815"/>
      <c r="C1507" s="807"/>
      <c r="D1507" s="807"/>
      <c r="E1507" s="953"/>
      <c r="F1507" s="809"/>
    </row>
    <row r="1508" spans="1:6" ht="92.4" x14ac:dyDescent="0.25">
      <c r="A1508" s="805"/>
      <c r="B1508" s="815" t="s">
        <v>795</v>
      </c>
      <c r="C1508" s="807"/>
      <c r="D1508" s="807"/>
      <c r="E1508" s="953"/>
      <c r="F1508" s="809"/>
    </row>
    <row r="1509" spans="1:6" x14ac:dyDescent="0.25">
      <c r="A1509" s="805"/>
      <c r="B1509" s="815"/>
      <c r="C1509" s="807"/>
      <c r="D1509" s="807"/>
      <c r="E1509" s="953"/>
      <c r="F1509" s="809"/>
    </row>
    <row r="1510" spans="1:6" ht="12.75" customHeight="1" x14ac:dyDescent="0.25">
      <c r="A1510" s="805" t="s">
        <v>315</v>
      </c>
      <c r="B1510" s="817" t="s">
        <v>486</v>
      </c>
      <c r="C1510" s="807"/>
      <c r="D1510" s="807"/>
      <c r="E1510" s="971"/>
      <c r="F1510" s="901"/>
    </row>
    <row r="1511" spans="1:6" ht="12.75" customHeight="1" x14ac:dyDescent="0.25">
      <c r="A1511" s="805"/>
      <c r="B1511" s="817"/>
      <c r="C1511" s="807"/>
      <c r="D1511" s="807"/>
      <c r="E1511" s="971"/>
      <c r="F1511" s="901"/>
    </row>
    <row r="1512" spans="1:6" ht="15" customHeight="1" x14ac:dyDescent="0.25">
      <c r="A1512" s="805"/>
      <c r="B1512" s="1058" t="s">
        <v>796</v>
      </c>
      <c r="C1512" s="807"/>
      <c r="D1512" s="807"/>
      <c r="E1512" s="1066"/>
      <c r="F1512" s="1067"/>
    </row>
    <row r="1513" spans="1:6" ht="12.75" customHeight="1" x14ac:dyDescent="0.25">
      <c r="A1513" s="805"/>
      <c r="B1513" s="888"/>
      <c r="C1513" s="807"/>
      <c r="D1513" s="807"/>
      <c r="E1513" s="1066"/>
      <c r="F1513" s="1067"/>
    </row>
    <row r="1514" spans="1:6" ht="12.75" customHeight="1" x14ac:dyDescent="0.25">
      <c r="A1514" s="805"/>
      <c r="B1514" s="1068" t="s">
        <v>797</v>
      </c>
      <c r="C1514" s="807"/>
      <c r="D1514" s="807"/>
      <c r="E1514" s="1066"/>
      <c r="F1514" s="1067"/>
    </row>
    <row r="1515" spans="1:6" ht="12.75" customHeight="1" x14ac:dyDescent="0.25">
      <c r="A1515" s="805"/>
      <c r="B1515" s="1058"/>
      <c r="C1515" s="807"/>
      <c r="D1515" s="807"/>
      <c r="E1515" s="1066"/>
      <c r="F1515" s="1067"/>
    </row>
    <row r="1516" spans="1:6" ht="24.75" customHeight="1" x14ac:dyDescent="0.25">
      <c r="A1516" s="805"/>
      <c r="B1516" s="880" t="s">
        <v>798</v>
      </c>
      <c r="C1516" s="807"/>
      <c r="D1516" s="807"/>
      <c r="E1516" s="1066"/>
      <c r="F1516" s="1067"/>
    </row>
    <row r="1517" spans="1:6" ht="12.75" customHeight="1" x14ac:dyDescent="0.25">
      <c r="A1517" s="805"/>
      <c r="B1517" s="888"/>
      <c r="C1517" s="807"/>
      <c r="D1517" s="807"/>
      <c r="E1517" s="1066"/>
      <c r="F1517" s="1067"/>
    </row>
    <row r="1518" spans="1:6" ht="12.75" customHeight="1" x14ac:dyDescent="0.25">
      <c r="A1518" s="805"/>
      <c r="B1518" s="1058" t="s">
        <v>799</v>
      </c>
      <c r="C1518" s="807"/>
      <c r="D1518" s="807"/>
      <c r="E1518" s="1066"/>
      <c r="F1518" s="1067"/>
    </row>
    <row r="1519" spans="1:6" ht="12.75" customHeight="1" x14ac:dyDescent="0.25">
      <c r="A1519" s="805"/>
      <c r="B1519" s="888"/>
      <c r="C1519" s="807"/>
      <c r="D1519" s="807"/>
      <c r="E1519" s="1066"/>
      <c r="F1519" s="1067"/>
    </row>
    <row r="1520" spans="1:6" ht="12.75" customHeight="1" x14ac:dyDescent="0.25">
      <c r="A1520" s="805"/>
      <c r="B1520" s="1058" t="s">
        <v>800</v>
      </c>
      <c r="C1520" s="807"/>
      <c r="D1520" s="807"/>
      <c r="E1520" s="1066"/>
      <c r="F1520" s="1067"/>
    </row>
    <row r="1521" spans="1:6" ht="12.75" customHeight="1" x14ac:dyDescent="0.25">
      <c r="A1521" s="805"/>
      <c r="B1521" s="1058"/>
      <c r="C1521" s="807"/>
      <c r="D1521" s="807"/>
      <c r="E1521" s="1066"/>
      <c r="F1521" s="1067"/>
    </row>
    <row r="1522" spans="1:6" ht="12.75" customHeight="1" x14ac:dyDescent="0.25">
      <c r="A1522" s="805" t="s">
        <v>262</v>
      </c>
      <c r="B1522" s="888" t="s">
        <v>801</v>
      </c>
      <c r="C1522" s="807">
        <v>2583</v>
      </c>
      <c r="D1522" s="807" t="s">
        <v>402</v>
      </c>
      <c r="E1522" s="1066"/>
      <c r="F1522" s="1067">
        <f>E1522*C1522</f>
        <v>0</v>
      </c>
    </row>
    <row r="1523" spans="1:6" ht="12.75" customHeight="1" x14ac:dyDescent="0.25">
      <c r="A1523" s="805"/>
      <c r="B1523" s="877"/>
      <c r="C1523" s="857"/>
      <c r="D1523" s="807"/>
      <c r="E1523" s="1066"/>
      <c r="F1523" s="1067"/>
    </row>
    <row r="1524" spans="1:6" ht="12.75" customHeight="1" x14ac:dyDescent="0.25">
      <c r="A1524" s="805"/>
      <c r="B1524" s="858" t="s">
        <v>802</v>
      </c>
      <c r="C1524" s="807"/>
      <c r="D1524" s="807"/>
      <c r="E1524" s="953"/>
      <c r="F1524" s="809"/>
    </row>
    <row r="1525" spans="1:6" ht="14.25" customHeight="1" x14ac:dyDescent="0.25">
      <c r="A1525" s="805"/>
      <c r="B1525" s="844"/>
      <c r="C1525" s="807"/>
      <c r="D1525" s="807"/>
      <c r="E1525" s="953"/>
      <c r="F1525" s="809"/>
    </row>
    <row r="1526" spans="1:6" ht="76.5" customHeight="1" x14ac:dyDescent="0.25">
      <c r="A1526" s="805"/>
      <c r="B1526" s="885" t="s">
        <v>803</v>
      </c>
      <c r="C1526" s="807"/>
      <c r="D1526" s="807"/>
      <c r="E1526" s="953"/>
      <c r="F1526" s="809"/>
    </row>
    <row r="1527" spans="1:6" ht="11.25" customHeight="1" x14ac:dyDescent="0.25">
      <c r="A1527" s="805"/>
      <c r="B1527" s="815"/>
      <c r="C1527" s="807"/>
      <c r="D1527" s="807"/>
      <c r="E1527" s="953"/>
      <c r="F1527" s="809"/>
    </row>
    <row r="1528" spans="1:6" ht="12.75" customHeight="1" x14ac:dyDescent="0.25">
      <c r="A1528" s="805"/>
      <c r="B1528" s="815" t="s">
        <v>804</v>
      </c>
      <c r="C1528" s="807"/>
      <c r="D1528" s="807"/>
      <c r="E1528" s="953"/>
      <c r="F1528" s="809"/>
    </row>
    <row r="1529" spans="1:6" ht="10.5" customHeight="1" x14ac:dyDescent="0.25">
      <c r="A1529" s="805"/>
      <c r="B1529" s="815"/>
      <c r="C1529" s="807"/>
      <c r="D1529" s="807"/>
      <c r="E1529" s="953"/>
      <c r="F1529" s="809"/>
    </row>
    <row r="1530" spans="1:6" ht="24.75" customHeight="1" x14ac:dyDescent="0.25">
      <c r="A1530" s="822" t="s">
        <v>266</v>
      </c>
      <c r="B1530" s="815" t="s">
        <v>805</v>
      </c>
      <c r="C1530" s="823">
        <v>646</v>
      </c>
      <c r="D1530" s="823" t="s">
        <v>264</v>
      </c>
      <c r="E1530" s="376"/>
      <c r="F1530" s="825">
        <f>E1530*C1530</f>
        <v>0</v>
      </c>
    </row>
    <row r="1531" spans="1:6" ht="12.75" customHeight="1" x14ac:dyDescent="0.25">
      <c r="A1531" s="822"/>
      <c r="B1531" s="834"/>
      <c r="C1531" s="823"/>
      <c r="D1531" s="823"/>
      <c r="E1531" s="376"/>
      <c r="F1531" s="825"/>
    </row>
    <row r="1532" spans="1:6" ht="26.4" x14ac:dyDescent="0.25">
      <c r="A1532" s="1069" t="s">
        <v>270</v>
      </c>
      <c r="B1532" s="1070" t="s">
        <v>806</v>
      </c>
      <c r="C1532" s="1071">
        <v>646</v>
      </c>
      <c r="D1532" s="823" t="s">
        <v>807</v>
      </c>
      <c r="E1532" s="1072"/>
      <c r="F1532" s="825">
        <f>C1532*E1532</f>
        <v>0</v>
      </c>
    </row>
    <row r="1533" spans="1:6" ht="12" customHeight="1" x14ac:dyDescent="0.25">
      <c r="A1533" s="822"/>
      <c r="B1533" s="834"/>
      <c r="C1533" s="823"/>
      <c r="D1533" s="823"/>
      <c r="E1533" s="376"/>
      <c r="F1533" s="825"/>
    </row>
    <row r="1534" spans="1:6" ht="12.75" customHeight="1" x14ac:dyDescent="0.25">
      <c r="A1534" s="805"/>
      <c r="B1534" s="845"/>
      <c r="C1534" s="807"/>
      <c r="D1534" s="807"/>
      <c r="E1534" s="953"/>
      <c r="F1534" s="809"/>
    </row>
    <row r="1535" spans="1:6" ht="6.75" customHeight="1" x14ac:dyDescent="0.25">
      <c r="A1535" s="805"/>
      <c r="B1535" s="847"/>
      <c r="C1535" s="807"/>
      <c r="D1535" s="807"/>
      <c r="E1535" s="953"/>
      <c r="F1535" s="809"/>
    </row>
    <row r="1536" spans="1:6" ht="16.5" customHeight="1" x14ac:dyDescent="0.25">
      <c r="A1536" s="805"/>
      <c r="B1536" s="847"/>
      <c r="C1536" s="807"/>
      <c r="D1536" s="807"/>
      <c r="E1536" s="993"/>
      <c r="F1536" s="809"/>
    </row>
    <row r="1537" spans="1:6" ht="9" customHeight="1" x14ac:dyDescent="0.25">
      <c r="A1537" s="805"/>
      <c r="B1537" s="847"/>
      <c r="C1537" s="807"/>
      <c r="D1537" s="807"/>
      <c r="E1537" s="993"/>
      <c r="F1537" s="809"/>
    </row>
    <row r="1538" spans="1:6" ht="12.75" customHeight="1" thickBot="1" x14ac:dyDescent="0.3">
      <c r="A1538" s="827"/>
      <c r="B1538" s="828"/>
      <c r="C1538" s="829" t="str">
        <f>C1498</f>
        <v>To Extension of RCC collection :</v>
      </c>
      <c r="D1538" s="830"/>
      <c r="E1538" s="831"/>
      <c r="F1538" s="832">
        <f>SUM(F1524:F1537)</f>
        <v>0</v>
      </c>
    </row>
    <row r="1539" spans="1:6" ht="12.75" customHeight="1" x14ac:dyDescent="0.25">
      <c r="A1539" s="805"/>
      <c r="B1539" s="834"/>
      <c r="C1539" s="1005"/>
      <c r="D1539" s="807"/>
      <c r="E1539" s="810"/>
      <c r="F1539" s="838"/>
    </row>
    <row r="1540" spans="1:6" x14ac:dyDescent="0.25">
      <c r="A1540" s="805"/>
      <c r="B1540" s="817" t="s">
        <v>808</v>
      </c>
      <c r="C1540" s="807"/>
      <c r="D1540" s="807"/>
      <c r="E1540" s="993"/>
      <c r="F1540" s="809"/>
    </row>
    <row r="1541" spans="1:6" x14ac:dyDescent="0.25">
      <c r="A1541" s="805"/>
      <c r="B1541" s="817"/>
      <c r="C1541" s="807"/>
      <c r="D1541" s="807"/>
      <c r="E1541" s="993"/>
      <c r="F1541" s="809"/>
    </row>
    <row r="1542" spans="1:6" x14ac:dyDescent="0.25">
      <c r="A1542" s="805"/>
      <c r="B1542" s="817" t="s">
        <v>486</v>
      </c>
      <c r="C1542" s="807"/>
      <c r="D1542" s="807"/>
      <c r="E1542" s="953"/>
      <c r="F1542" s="809"/>
    </row>
    <row r="1543" spans="1:6" x14ac:dyDescent="0.25">
      <c r="A1543" s="805"/>
      <c r="B1543" s="817"/>
      <c r="C1543" s="807"/>
      <c r="D1543" s="807"/>
      <c r="E1543" s="953"/>
      <c r="F1543" s="809"/>
    </row>
    <row r="1544" spans="1:6" x14ac:dyDescent="0.25">
      <c r="A1544" s="805"/>
      <c r="B1544" s="817" t="s">
        <v>357</v>
      </c>
      <c r="C1544" s="807"/>
      <c r="D1544" s="807" t="s">
        <v>255</v>
      </c>
      <c r="E1544" s="953"/>
      <c r="F1544" s="809"/>
    </row>
    <row r="1545" spans="1:6" x14ac:dyDescent="0.25">
      <c r="A1545" s="805"/>
      <c r="B1545" s="817"/>
      <c r="C1545" s="807"/>
      <c r="D1545" s="807"/>
      <c r="E1545" s="953"/>
      <c r="F1545" s="809"/>
    </row>
    <row r="1546" spans="1:6" x14ac:dyDescent="0.25">
      <c r="A1546" s="805"/>
      <c r="B1546" s="817" t="s">
        <v>256</v>
      </c>
      <c r="C1546" s="807"/>
      <c r="D1546" s="807" t="s">
        <v>255</v>
      </c>
      <c r="E1546" s="953"/>
      <c r="F1546" s="809"/>
    </row>
    <row r="1547" spans="1:6" x14ac:dyDescent="0.25">
      <c r="A1547" s="805"/>
      <c r="B1547" s="815"/>
      <c r="C1547" s="807"/>
      <c r="D1547" s="807"/>
      <c r="E1547" s="953"/>
      <c r="F1547" s="809"/>
    </row>
    <row r="1548" spans="1:6" ht="12.75" customHeight="1" x14ac:dyDescent="0.25">
      <c r="A1548" s="805"/>
      <c r="B1548" s="815" t="s">
        <v>358</v>
      </c>
      <c r="C1548" s="807"/>
      <c r="D1548" s="807" t="s">
        <v>255</v>
      </c>
      <c r="E1548" s="953"/>
      <c r="F1548" s="809"/>
    </row>
    <row r="1549" spans="1:6" x14ac:dyDescent="0.25">
      <c r="A1549" s="805"/>
      <c r="B1549" s="815"/>
      <c r="C1549" s="807"/>
      <c r="D1549" s="807"/>
      <c r="E1549" s="953"/>
      <c r="F1549" s="809"/>
    </row>
    <row r="1550" spans="1:6" ht="51.75" customHeight="1" x14ac:dyDescent="0.25">
      <c r="A1550" s="805"/>
      <c r="B1550" s="877" t="s">
        <v>809</v>
      </c>
      <c r="C1550" s="807"/>
      <c r="D1550" s="807"/>
      <c r="E1550" s="953"/>
      <c r="F1550" s="809"/>
    </row>
    <row r="1551" spans="1:6" x14ac:dyDescent="0.25">
      <c r="A1551" s="805"/>
      <c r="B1551" s="815"/>
      <c r="C1551" s="807"/>
      <c r="D1551" s="807"/>
      <c r="E1551" s="953"/>
      <c r="F1551" s="809"/>
    </row>
    <row r="1552" spans="1:6" ht="15.75" customHeight="1" x14ac:dyDescent="0.25">
      <c r="A1552" s="805"/>
      <c r="B1552" s="816" t="s">
        <v>434</v>
      </c>
      <c r="C1552" s="807"/>
      <c r="D1552" s="807" t="s">
        <v>255</v>
      </c>
      <c r="E1552" s="953"/>
      <c r="F1552" s="809"/>
    </row>
    <row r="1553" spans="1:6" ht="12.75" customHeight="1" x14ac:dyDescent="0.25">
      <c r="A1553" s="805"/>
      <c r="B1553" s="815"/>
      <c r="C1553" s="807"/>
      <c r="D1553" s="807"/>
      <c r="E1553" s="953"/>
      <c r="F1553" s="809"/>
    </row>
    <row r="1554" spans="1:6" ht="23.25" customHeight="1" x14ac:dyDescent="0.25">
      <c r="A1554" s="805"/>
      <c r="B1554" s="817" t="s">
        <v>810</v>
      </c>
      <c r="C1554" s="807"/>
      <c r="D1554" s="807" t="s">
        <v>255</v>
      </c>
      <c r="E1554" s="953"/>
      <c r="F1554" s="809"/>
    </row>
    <row r="1555" spans="1:6" ht="12.75" customHeight="1" x14ac:dyDescent="0.25">
      <c r="A1555" s="805"/>
      <c r="B1555" s="815"/>
      <c r="C1555" s="807"/>
      <c r="D1555" s="807"/>
      <c r="E1555" s="953"/>
      <c r="F1555" s="809"/>
    </row>
    <row r="1556" spans="1:6" ht="12.75" customHeight="1" x14ac:dyDescent="0.25">
      <c r="A1556" s="805"/>
      <c r="B1556" s="818" t="s">
        <v>438</v>
      </c>
      <c r="C1556" s="807"/>
      <c r="D1556" s="807" t="s">
        <v>255</v>
      </c>
      <c r="E1556" s="953"/>
      <c r="F1556" s="809"/>
    </row>
    <row r="1557" spans="1:6" ht="12.75" customHeight="1" x14ac:dyDescent="0.25">
      <c r="A1557" s="805"/>
      <c r="B1557" s="818"/>
      <c r="C1557" s="807"/>
      <c r="D1557" s="807"/>
      <c r="E1557" s="953"/>
      <c r="F1557" s="809"/>
    </row>
    <row r="1558" spans="1:6" x14ac:dyDescent="0.25">
      <c r="A1558" s="805" t="s">
        <v>262</v>
      </c>
      <c r="B1558" s="815" t="s">
        <v>811</v>
      </c>
      <c r="C1558" s="807">
        <v>2159</v>
      </c>
      <c r="D1558" s="807" t="s">
        <v>264</v>
      </c>
      <c r="E1558" s="953"/>
      <c r="F1558" s="809">
        <f>E1558*C1558</f>
        <v>0</v>
      </c>
    </row>
    <row r="1559" spans="1:6" ht="12.75" customHeight="1" x14ac:dyDescent="0.25">
      <c r="A1559" s="805"/>
      <c r="B1559" s="818"/>
      <c r="C1559" s="807"/>
      <c r="D1559" s="807"/>
      <c r="E1559" s="953"/>
      <c r="F1559" s="809"/>
    </row>
    <row r="1560" spans="1:6" x14ac:dyDescent="0.25">
      <c r="A1560" s="805" t="s">
        <v>266</v>
      </c>
      <c r="B1560" s="815" t="s">
        <v>812</v>
      </c>
      <c r="C1560" s="807">
        <v>951</v>
      </c>
      <c r="D1560" s="807" t="s">
        <v>264</v>
      </c>
      <c r="E1560" s="953"/>
      <c r="F1560" s="809">
        <f>E1560*C1560</f>
        <v>0</v>
      </c>
    </row>
    <row r="1561" spans="1:6" ht="12.75" customHeight="1" x14ac:dyDescent="0.25">
      <c r="A1561" s="805"/>
      <c r="B1561" s="815"/>
      <c r="C1561" s="807"/>
      <c r="D1561" s="807"/>
      <c r="E1561" s="953"/>
      <c r="F1561" s="809"/>
    </row>
    <row r="1562" spans="1:6" ht="12.75" customHeight="1" x14ac:dyDescent="0.25">
      <c r="A1562" s="805"/>
      <c r="B1562" s="817" t="s">
        <v>813</v>
      </c>
      <c r="C1562" s="807"/>
      <c r="D1562" s="807" t="s">
        <v>255</v>
      </c>
      <c r="E1562" s="953"/>
      <c r="F1562" s="809"/>
    </row>
    <row r="1563" spans="1:6" ht="12.75" customHeight="1" x14ac:dyDescent="0.25">
      <c r="A1563" s="805"/>
      <c r="B1563" s="815"/>
      <c r="C1563" s="807"/>
      <c r="D1563" s="807"/>
      <c r="E1563" s="953"/>
      <c r="F1563" s="809"/>
    </row>
    <row r="1564" spans="1:6" ht="12.75" customHeight="1" x14ac:dyDescent="0.25">
      <c r="A1564" s="805"/>
      <c r="B1564" s="818" t="s">
        <v>814</v>
      </c>
      <c r="C1564" s="807"/>
      <c r="D1564" s="807" t="s">
        <v>255</v>
      </c>
      <c r="E1564" s="953"/>
      <c r="F1564" s="809"/>
    </row>
    <row r="1565" spans="1:6" ht="12.75" customHeight="1" x14ac:dyDescent="0.25">
      <c r="A1565" s="805"/>
      <c r="B1565" s="818"/>
      <c r="C1565" s="807"/>
      <c r="D1565" s="807"/>
      <c r="E1565" s="953"/>
      <c r="F1565" s="809"/>
    </row>
    <row r="1566" spans="1:6" x14ac:dyDescent="0.25">
      <c r="A1566" s="805" t="s">
        <v>270</v>
      </c>
      <c r="B1566" s="815" t="s">
        <v>811</v>
      </c>
      <c r="C1566" s="807">
        <v>2159</v>
      </c>
      <c r="D1566" s="807" t="s">
        <v>264</v>
      </c>
      <c r="E1566" s="953"/>
      <c r="F1566" s="809">
        <f>E1566*C1566</f>
        <v>0</v>
      </c>
    </row>
    <row r="1567" spans="1:6" ht="12.75" customHeight="1" x14ac:dyDescent="0.25">
      <c r="A1567" s="805"/>
      <c r="B1567" s="815"/>
      <c r="C1567" s="807"/>
      <c r="D1567" s="807"/>
      <c r="E1567" s="953"/>
      <c r="F1567" s="809"/>
    </row>
    <row r="1568" spans="1:6" ht="26.4" x14ac:dyDescent="0.25">
      <c r="A1568" s="822" t="s">
        <v>272</v>
      </c>
      <c r="B1568" s="815" t="s">
        <v>815</v>
      </c>
      <c r="C1568" s="823">
        <f>C1434</f>
        <v>951</v>
      </c>
      <c r="D1568" s="823" t="s">
        <v>314</v>
      </c>
      <c r="E1568" s="376"/>
      <c r="F1568" s="825">
        <f>E1568*C1568</f>
        <v>0</v>
      </c>
    </row>
    <row r="1569" spans="1:8" ht="12.75" customHeight="1" x14ac:dyDescent="0.25">
      <c r="A1569" s="805"/>
      <c r="B1569" s="815"/>
      <c r="C1569" s="807"/>
      <c r="D1569" s="807"/>
      <c r="E1569" s="953"/>
      <c r="F1569" s="809"/>
    </row>
    <row r="1570" spans="1:8" x14ac:dyDescent="0.25">
      <c r="A1570" s="805"/>
      <c r="B1570" s="817" t="s">
        <v>816</v>
      </c>
      <c r="C1570" s="807"/>
      <c r="D1570" s="807"/>
      <c r="E1570" s="953"/>
      <c r="F1570" s="809"/>
      <c r="H1570" s="1037"/>
    </row>
    <row r="1571" spans="1:8" x14ac:dyDescent="0.25">
      <c r="A1571" s="805"/>
      <c r="B1571" s="817"/>
      <c r="C1571" s="807"/>
      <c r="D1571" s="807"/>
      <c r="E1571" s="953"/>
      <c r="F1571" s="809"/>
      <c r="H1571" s="1037"/>
    </row>
    <row r="1572" spans="1:8" ht="12.75" customHeight="1" x14ac:dyDescent="0.25">
      <c r="A1572" s="805"/>
      <c r="B1572" s="816" t="s">
        <v>434</v>
      </c>
      <c r="C1572" s="807"/>
      <c r="D1572" s="807" t="s">
        <v>255</v>
      </c>
      <c r="E1572" s="953"/>
      <c r="F1572" s="809"/>
      <c r="H1572" s="1037"/>
    </row>
    <row r="1573" spans="1:8" ht="12.75" customHeight="1" x14ac:dyDescent="0.25">
      <c r="A1573" s="805"/>
      <c r="B1573" s="817"/>
      <c r="C1573" s="807"/>
      <c r="D1573" s="807"/>
      <c r="E1573" s="953"/>
      <c r="F1573" s="809"/>
      <c r="H1573" s="1037"/>
    </row>
    <row r="1574" spans="1:8" ht="26.4" x14ac:dyDescent="0.25">
      <c r="A1574" s="805"/>
      <c r="B1574" s="817" t="s">
        <v>817</v>
      </c>
      <c r="C1574" s="807"/>
      <c r="D1574" s="807" t="s">
        <v>255</v>
      </c>
      <c r="E1574" s="953"/>
      <c r="F1574" s="809"/>
      <c r="H1574" s="1037"/>
    </row>
    <row r="1575" spans="1:8" ht="12.75" customHeight="1" x14ac:dyDescent="0.25">
      <c r="A1575" s="805"/>
      <c r="B1575" s="817"/>
      <c r="C1575" s="807"/>
      <c r="D1575" s="807"/>
      <c r="E1575" s="953"/>
      <c r="F1575" s="809"/>
      <c r="H1575" s="1037"/>
    </row>
    <row r="1576" spans="1:8" ht="12.75" customHeight="1" x14ac:dyDescent="0.25">
      <c r="A1576" s="805"/>
      <c r="B1576" s="818" t="s">
        <v>438</v>
      </c>
      <c r="C1576" s="807"/>
      <c r="D1576" s="807" t="s">
        <v>255</v>
      </c>
      <c r="E1576" s="953"/>
      <c r="F1576" s="809"/>
      <c r="H1576" s="1037"/>
    </row>
    <row r="1577" spans="1:8" ht="12.75" customHeight="1" x14ac:dyDescent="0.25">
      <c r="A1577" s="805"/>
      <c r="B1577" s="815"/>
      <c r="C1577" s="807"/>
      <c r="D1577" s="807"/>
      <c r="E1577" s="953"/>
      <c r="F1577" s="809"/>
      <c r="H1577" s="1037"/>
    </row>
    <row r="1578" spans="1:8" x14ac:dyDescent="0.25">
      <c r="A1578" s="805" t="s">
        <v>276</v>
      </c>
      <c r="B1578" s="815" t="s">
        <v>818</v>
      </c>
      <c r="C1578" s="807">
        <f>C1482</f>
        <v>841</v>
      </c>
      <c r="D1578" s="807" t="s">
        <v>264</v>
      </c>
      <c r="E1578" s="953"/>
      <c r="F1578" s="809">
        <f>E1578*C1578</f>
        <v>0</v>
      </c>
      <c r="H1578" s="1037"/>
    </row>
    <row r="1579" spans="1:8" x14ac:dyDescent="0.25">
      <c r="A1579" s="805"/>
      <c r="B1579" s="815"/>
      <c r="C1579" s="807"/>
      <c r="D1579" s="807"/>
      <c r="E1579" s="953"/>
      <c r="F1579" s="809"/>
      <c r="H1579" s="1037"/>
    </row>
    <row r="1580" spans="1:8" x14ac:dyDescent="0.25">
      <c r="A1580" s="805" t="s">
        <v>304</v>
      </c>
      <c r="B1580" s="815" t="s">
        <v>819</v>
      </c>
      <c r="C1580" s="807">
        <f>C1484</f>
        <v>1518</v>
      </c>
      <c r="D1580" s="807" t="s">
        <v>402</v>
      </c>
      <c r="E1580" s="953">
        <f>E1578*0.4</f>
        <v>0</v>
      </c>
      <c r="F1580" s="809">
        <f>E1580*C1580</f>
        <v>0</v>
      </c>
      <c r="H1580" s="1037"/>
    </row>
    <row r="1581" spans="1:8" ht="12.75" customHeight="1" x14ac:dyDescent="0.25">
      <c r="A1581" s="805"/>
      <c r="B1581" s="818"/>
      <c r="C1581" s="807"/>
      <c r="D1581" s="807"/>
      <c r="E1581" s="1011"/>
      <c r="F1581" s="887"/>
    </row>
    <row r="1582" spans="1:8" ht="13.8" thickBot="1" x14ac:dyDescent="0.3">
      <c r="A1582" s="827"/>
      <c r="B1582" s="828"/>
      <c r="C1582" s="1061" t="str">
        <f>C1538</f>
        <v>To Extension of RCC collection :</v>
      </c>
      <c r="D1582" s="1034"/>
      <c r="E1582" s="1057"/>
      <c r="F1582" s="832">
        <f>SUM(F1549:F1581)</f>
        <v>0</v>
      </c>
    </row>
    <row r="1583" spans="1:8" x14ac:dyDescent="0.25">
      <c r="A1583" s="833"/>
      <c r="B1583" s="853"/>
      <c r="C1583" s="860"/>
      <c r="D1583" s="860"/>
      <c r="E1583" s="1064"/>
      <c r="F1583" s="856"/>
    </row>
    <row r="1584" spans="1:8" x14ac:dyDescent="0.25">
      <c r="A1584" s="875"/>
      <c r="B1584" s="834"/>
      <c r="E1584" s="1073" t="s">
        <v>820</v>
      </c>
      <c r="F1584" s="1074" t="s">
        <v>821</v>
      </c>
    </row>
    <row r="1585" spans="1:6" x14ac:dyDescent="0.25">
      <c r="A1585" s="875"/>
      <c r="B1585" s="834"/>
      <c r="E1585" s="1075"/>
      <c r="F1585" s="838"/>
    </row>
    <row r="1586" spans="1:6" ht="26.4" x14ac:dyDescent="0.25">
      <c r="A1586" s="805"/>
      <c r="B1586" s="1076" t="s">
        <v>822</v>
      </c>
      <c r="E1586" s="1075"/>
      <c r="F1586" s="809"/>
    </row>
    <row r="1587" spans="1:6" x14ac:dyDescent="0.25">
      <c r="A1587" s="805"/>
      <c r="B1587" s="1077"/>
      <c r="E1587" s="1075"/>
      <c r="F1587" s="809"/>
    </row>
    <row r="1588" spans="1:6" x14ac:dyDescent="0.25">
      <c r="A1588" s="805"/>
      <c r="B1588" s="1077"/>
      <c r="E1588" s="1075"/>
      <c r="F1588" s="809"/>
    </row>
    <row r="1589" spans="1:6" x14ac:dyDescent="0.25">
      <c r="A1589" s="805"/>
      <c r="B1589" s="1077" t="s">
        <v>252</v>
      </c>
      <c r="E1589" s="1078"/>
      <c r="F1589" s="809">
        <f>F206</f>
        <v>3500000</v>
      </c>
    </row>
    <row r="1590" spans="1:6" x14ac:dyDescent="0.25">
      <c r="A1590" s="805"/>
      <c r="B1590" s="1077"/>
      <c r="E1590" s="1075"/>
      <c r="F1590" s="809"/>
    </row>
    <row r="1591" spans="1:6" x14ac:dyDescent="0.25">
      <c r="A1591" s="805"/>
      <c r="B1591" s="1077"/>
      <c r="E1591" s="1075"/>
      <c r="F1591" s="809"/>
    </row>
    <row r="1592" spans="1:6" x14ac:dyDescent="0.25">
      <c r="A1592" s="805"/>
      <c r="B1592" s="1077" t="s">
        <v>355</v>
      </c>
      <c r="C1592" s="909"/>
      <c r="E1592" s="1078"/>
      <c r="F1592" s="809">
        <f>F307</f>
        <v>0</v>
      </c>
    </row>
    <row r="1593" spans="1:6" x14ac:dyDescent="0.25">
      <c r="A1593" s="805"/>
      <c r="B1593" s="1077"/>
      <c r="C1593" s="909"/>
      <c r="E1593" s="1075"/>
      <c r="F1593" s="809"/>
    </row>
    <row r="1594" spans="1:6" x14ac:dyDescent="0.25">
      <c r="A1594" s="805"/>
      <c r="B1594" s="1077"/>
      <c r="C1594" s="909"/>
      <c r="E1594" s="1075"/>
      <c r="F1594" s="809"/>
    </row>
    <row r="1595" spans="1:6" x14ac:dyDescent="0.25">
      <c r="A1595" s="805"/>
      <c r="B1595" s="834" t="s">
        <v>823</v>
      </c>
      <c r="C1595" s="909"/>
      <c r="E1595" s="1078"/>
      <c r="F1595" s="809">
        <f>F510</f>
        <v>0</v>
      </c>
    </row>
    <row r="1596" spans="1:6" ht="12.75" customHeight="1" x14ac:dyDescent="0.25">
      <c r="A1596" s="805"/>
      <c r="B1596" s="834"/>
      <c r="C1596" s="909"/>
      <c r="E1596" s="1075"/>
      <c r="F1596" s="809"/>
    </row>
    <row r="1597" spans="1:6" ht="21" customHeight="1" x14ac:dyDescent="0.25">
      <c r="A1597" s="805"/>
      <c r="B1597" s="1077" t="s">
        <v>824</v>
      </c>
      <c r="C1597" s="909"/>
      <c r="E1597" s="1078"/>
      <c r="F1597" s="809">
        <f>SUM(F658)</f>
        <v>0</v>
      </c>
    </row>
    <row r="1598" spans="1:6" x14ac:dyDescent="0.25">
      <c r="A1598" s="805"/>
      <c r="B1598" s="1077"/>
      <c r="C1598" s="909"/>
      <c r="E1598" s="1075"/>
      <c r="F1598" s="809"/>
    </row>
    <row r="1599" spans="1:6" ht="12.75" customHeight="1" x14ac:dyDescent="0.25">
      <c r="A1599" s="805"/>
      <c r="B1599" s="1077"/>
      <c r="C1599" s="909"/>
      <c r="E1599" s="1075"/>
      <c r="F1599" s="809"/>
    </row>
    <row r="1600" spans="1:6" x14ac:dyDescent="0.25">
      <c r="A1600" s="805"/>
      <c r="B1600" s="1077" t="s">
        <v>495</v>
      </c>
      <c r="C1600" s="909"/>
      <c r="E1600" s="1078"/>
      <c r="F1600" s="809">
        <f>F738</f>
        <v>0</v>
      </c>
    </row>
    <row r="1601" spans="1:6" x14ac:dyDescent="0.25">
      <c r="A1601" s="805"/>
      <c r="B1601" s="1077"/>
      <c r="C1601" s="909"/>
      <c r="E1601" s="1075"/>
      <c r="F1601" s="809"/>
    </row>
    <row r="1602" spans="1:6" x14ac:dyDescent="0.25">
      <c r="A1602" s="805"/>
      <c r="B1602" s="1077"/>
      <c r="C1602" s="909"/>
      <c r="E1602" s="1075"/>
      <c r="F1602" s="809"/>
    </row>
    <row r="1603" spans="1:6" x14ac:dyDescent="0.25">
      <c r="A1603" s="805"/>
      <c r="B1603" s="1077" t="s">
        <v>533</v>
      </c>
      <c r="C1603" s="909"/>
      <c r="E1603" s="1078"/>
      <c r="F1603" s="809">
        <f>F814</f>
        <v>0</v>
      </c>
    </row>
    <row r="1604" spans="1:6" x14ac:dyDescent="0.25">
      <c r="A1604" s="805"/>
      <c r="B1604" s="1077"/>
      <c r="C1604" s="909"/>
      <c r="E1604" s="1075"/>
      <c r="F1604" s="809"/>
    </row>
    <row r="1605" spans="1:6" x14ac:dyDescent="0.25">
      <c r="A1605" s="805"/>
      <c r="B1605" s="1077"/>
      <c r="C1605" s="909"/>
      <c r="E1605" s="1075"/>
      <c r="F1605" s="809"/>
    </row>
    <row r="1606" spans="1:6" x14ac:dyDescent="0.25">
      <c r="A1606" s="805"/>
      <c r="B1606" s="1077" t="s">
        <v>825</v>
      </c>
      <c r="C1606" s="909"/>
      <c r="E1606" s="1078"/>
      <c r="F1606" s="809">
        <f>SUM(F1005)</f>
        <v>0</v>
      </c>
    </row>
    <row r="1607" spans="1:6" x14ac:dyDescent="0.25">
      <c r="A1607" s="805"/>
      <c r="B1607" s="1077"/>
      <c r="C1607" s="909"/>
      <c r="E1607" s="1075"/>
      <c r="F1607" s="809"/>
    </row>
    <row r="1608" spans="1:6" x14ac:dyDescent="0.25">
      <c r="A1608" s="805"/>
      <c r="B1608" s="1077"/>
      <c r="C1608" s="909"/>
      <c r="E1608" s="1075"/>
      <c r="F1608" s="809"/>
    </row>
    <row r="1609" spans="1:6" x14ac:dyDescent="0.25">
      <c r="A1609" s="805"/>
      <c r="B1609" s="1077" t="s">
        <v>630</v>
      </c>
      <c r="C1609" s="909"/>
      <c r="E1609" s="1078"/>
      <c r="F1609" s="809">
        <f>$F$1289</f>
        <v>0</v>
      </c>
    </row>
    <row r="1610" spans="1:6" x14ac:dyDescent="0.25">
      <c r="A1610" s="805"/>
      <c r="B1610" s="1077"/>
      <c r="C1610" s="909"/>
      <c r="E1610" s="1075"/>
      <c r="F1610" s="809"/>
    </row>
    <row r="1611" spans="1:6" x14ac:dyDescent="0.25">
      <c r="A1611" s="805"/>
      <c r="B1611" s="1077"/>
      <c r="C1611" s="909"/>
      <c r="E1611" s="1075"/>
      <c r="F1611" s="809"/>
    </row>
    <row r="1612" spans="1:6" x14ac:dyDescent="0.25">
      <c r="A1612" s="805"/>
      <c r="B1612" s="1077" t="s">
        <v>754</v>
      </c>
      <c r="C1612" s="909"/>
      <c r="E1612" s="1078"/>
      <c r="F1612" s="809">
        <f>$F$1330</f>
        <v>3000000</v>
      </c>
    </row>
    <row r="1613" spans="1:6" x14ac:dyDescent="0.25">
      <c r="A1613" s="805"/>
      <c r="B1613" s="1077"/>
      <c r="C1613" s="909"/>
      <c r="E1613" s="1075"/>
      <c r="F1613" s="809"/>
    </row>
    <row r="1614" spans="1:6" x14ac:dyDescent="0.25">
      <c r="A1614" s="805"/>
      <c r="B1614" s="1077"/>
      <c r="C1614" s="909"/>
      <c r="E1614" s="1075"/>
      <c r="F1614" s="809"/>
    </row>
    <row r="1615" spans="1:6" x14ac:dyDescent="0.25">
      <c r="A1615" s="805"/>
      <c r="B1615" s="1077" t="s">
        <v>760</v>
      </c>
      <c r="C1615" s="909"/>
      <c r="E1615" s="1078"/>
      <c r="F1615" s="809">
        <f>F1412</f>
        <v>0</v>
      </c>
    </row>
    <row r="1616" spans="1:6" x14ac:dyDescent="0.25">
      <c r="A1616" s="805"/>
      <c r="B1616" s="1077"/>
      <c r="C1616" s="909"/>
      <c r="E1616" s="1075"/>
      <c r="F1616" s="809"/>
    </row>
    <row r="1617" spans="1:6" x14ac:dyDescent="0.25">
      <c r="A1617" s="805"/>
      <c r="B1617" s="1077"/>
      <c r="C1617" s="909"/>
      <c r="E1617" s="1075"/>
      <c r="F1617" s="809"/>
    </row>
    <row r="1618" spans="1:6" x14ac:dyDescent="0.25">
      <c r="A1618" s="805"/>
      <c r="B1618" s="1077" t="s">
        <v>779</v>
      </c>
      <c r="C1618" s="909"/>
      <c r="E1618" s="1078"/>
      <c r="F1618" s="809">
        <f>F1498</f>
        <v>0</v>
      </c>
    </row>
    <row r="1619" spans="1:6" x14ac:dyDescent="0.25">
      <c r="A1619" s="805"/>
      <c r="B1619" s="1077"/>
      <c r="C1619" s="909"/>
      <c r="E1619" s="1075"/>
      <c r="F1619" s="809"/>
    </row>
    <row r="1620" spans="1:6" x14ac:dyDescent="0.25">
      <c r="A1620" s="805"/>
      <c r="B1620" s="1077"/>
      <c r="C1620" s="909"/>
      <c r="E1620" s="1075"/>
      <c r="F1620" s="809"/>
    </row>
    <row r="1621" spans="1:6" x14ac:dyDescent="0.25">
      <c r="A1621" s="805"/>
      <c r="B1621" s="1077" t="s">
        <v>794</v>
      </c>
      <c r="C1621" s="909"/>
      <c r="E1621" s="1078"/>
      <c r="F1621" s="809">
        <f>F1538</f>
        <v>0</v>
      </c>
    </row>
    <row r="1622" spans="1:6" x14ac:dyDescent="0.25">
      <c r="A1622" s="805"/>
      <c r="B1622" s="1077"/>
      <c r="C1622" s="909"/>
      <c r="E1622" s="1075"/>
      <c r="F1622" s="809"/>
    </row>
    <row r="1623" spans="1:6" x14ac:dyDescent="0.25">
      <c r="A1623" s="805"/>
      <c r="B1623" s="1077"/>
      <c r="C1623" s="909"/>
      <c r="E1623" s="1075"/>
      <c r="F1623" s="809"/>
    </row>
    <row r="1624" spans="1:6" x14ac:dyDescent="0.25">
      <c r="A1624" s="805"/>
      <c r="B1624" s="1077" t="s">
        <v>808</v>
      </c>
      <c r="C1624" s="909"/>
      <c r="E1624" s="1078"/>
      <c r="F1624" s="809">
        <f>F1582</f>
        <v>0</v>
      </c>
    </row>
    <row r="1625" spans="1:6" x14ac:dyDescent="0.25">
      <c r="A1625" s="805"/>
      <c r="B1625" s="1077"/>
      <c r="C1625" s="909"/>
      <c r="E1625" s="1075"/>
      <c r="F1625" s="809"/>
    </row>
    <row r="1626" spans="1:6" x14ac:dyDescent="0.25">
      <c r="A1626" s="805"/>
      <c r="B1626" s="1079"/>
      <c r="C1626" s="909"/>
      <c r="E1626" s="1080"/>
      <c r="F1626" s="809"/>
    </row>
    <row r="1627" spans="1:6" ht="13.8" thickBot="1" x14ac:dyDescent="0.3">
      <c r="A1627" s="827"/>
      <c r="B1627" s="1081" t="s">
        <v>826</v>
      </c>
      <c r="C1627" s="830"/>
      <c r="D1627" s="830"/>
      <c r="E1627" s="1082"/>
      <c r="F1627" s="832">
        <f>SUM(F1586:F1626)</f>
        <v>6500000</v>
      </c>
    </row>
  </sheetData>
  <sheetProtection selectLockedCells="1"/>
  <mergeCells count="18">
    <mergeCell ref="C1264:E1264"/>
    <mergeCell ref="C961:E961"/>
    <mergeCell ref="C992:E992"/>
    <mergeCell ref="C1005:E1005"/>
    <mergeCell ref="C1024:E1024"/>
    <mergeCell ref="C1062:E1062"/>
    <mergeCell ref="C1078:E1078"/>
    <mergeCell ref="C1111:E1111"/>
    <mergeCell ref="C1140:E1140"/>
    <mergeCell ref="C1169:E1169"/>
    <mergeCell ref="C1190:E1190"/>
    <mergeCell ref="C1220:E1220"/>
    <mergeCell ref="C936:E936"/>
    <mergeCell ref="C343:E343"/>
    <mergeCell ref="C395:E395"/>
    <mergeCell ref="C658:E658"/>
    <mergeCell ref="C857:E857"/>
    <mergeCell ref="C909:E909"/>
  </mergeCells>
  <pageMargins left="0.7" right="0.7" top="0.75" bottom="0.75" header="0.3" footer="0.3"/>
  <pageSetup scale="98" orientation="portrait" r:id="rId1"/>
  <headerFooter>
    <oddHeader>&amp;L&amp;8Proposed Extension of 
Regional Control Center&amp;C&amp;8for Transmission Company of Nigeria/TCN World 
Bank Project Management Unit&amp;R&amp;8At  Ikeja, Lagos State</oddHeader>
    <oddFooter>&amp;L&amp;8Bill Nr.2: Extension of Regional Control Center&amp;C&amp;8November, 2020&amp;R&amp;8Page 2/&amp;P</oddFooter>
  </headerFooter>
  <rowBreaks count="44" manualBreakCount="44">
    <brk id="44" max="5" man="1"/>
    <brk id="72" max="5" man="1"/>
    <brk id="118" max="5" man="1"/>
    <brk id="158" max="5" man="1"/>
    <brk id="206" max="5" man="1"/>
    <brk id="248" max="5" man="1"/>
    <brk id="296" max="5" man="1"/>
    <brk id="307" max="5" man="1"/>
    <brk id="343" max="5" man="1"/>
    <brk id="395" max="5" man="1"/>
    <brk id="443" max="5" man="1"/>
    <brk id="493" max="5" man="1"/>
    <brk id="510" max="5" man="1"/>
    <brk id="561" max="5" man="1"/>
    <brk id="601" max="5" man="1"/>
    <brk id="643" max="5" man="1"/>
    <brk id="658" max="5" man="1"/>
    <brk id="699" max="5" man="1"/>
    <brk id="738" max="5" man="1"/>
    <brk id="769" max="5" man="1"/>
    <brk id="797" max="5" man="1"/>
    <brk id="814" max="5" man="1"/>
    <brk id="857" max="5" man="1"/>
    <brk id="909" max="5" man="1"/>
    <brk id="936" max="5" man="1"/>
    <brk id="961" max="5" man="1"/>
    <brk id="1005" max="5" man="1"/>
    <brk id="1024" max="5" man="1"/>
    <brk id="1062" max="5" man="1"/>
    <brk id="1078" max="5" man="1"/>
    <brk id="1111" max="5" man="1"/>
    <brk id="1140" max="5" man="1"/>
    <brk id="1169" max="5" man="1"/>
    <brk id="1190" max="5" man="1"/>
    <brk id="1220" max="5" man="1"/>
    <brk id="1264" max="5" man="1"/>
    <brk id="1289" max="5" man="1"/>
    <brk id="1330" max="5" man="1"/>
    <brk id="1369" max="5" man="1"/>
    <brk id="1412" max="5" man="1"/>
    <brk id="1454" max="5" man="1"/>
    <brk id="1498" max="5" man="1"/>
    <brk id="1538" max="5" man="1"/>
    <brk id="1582"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2"/>
  <sheetViews>
    <sheetView view="pageBreakPreview" topLeftCell="A562" zoomScale="114" zoomScaleNormal="100" zoomScaleSheetLayoutView="208" workbookViewId="0">
      <selection activeCell="F319" sqref="F319"/>
    </sheetView>
  </sheetViews>
  <sheetFormatPr defaultRowHeight="13.2" x14ac:dyDescent="0.25"/>
  <cols>
    <col min="1" max="1" width="4.109375" style="447" customWidth="1"/>
    <col min="2" max="2" width="43.33203125" style="448" customWidth="1"/>
    <col min="3" max="3" width="7.109375" style="269" customWidth="1"/>
    <col min="4" max="4" width="4.6640625" style="269" customWidth="1"/>
    <col min="5" max="5" width="14.33203125" style="225" customWidth="1"/>
    <col min="6" max="6" width="15.109375" style="225" customWidth="1"/>
    <col min="7" max="7" width="12.6640625" style="274" customWidth="1"/>
    <col min="8" max="18" width="11.6640625" style="274" customWidth="1"/>
    <col min="19" max="19" width="13.109375" style="274" customWidth="1"/>
    <col min="20" max="20" width="12.109375" style="274" customWidth="1"/>
    <col min="21" max="21" width="13.109375" style="274" customWidth="1"/>
    <col min="22" max="22" width="11.44140625" style="274" customWidth="1"/>
    <col min="23" max="23" width="11.5546875" style="274" customWidth="1"/>
    <col min="24" max="24" width="12.6640625" style="274" customWidth="1"/>
    <col min="25" max="256" width="9.109375" style="274"/>
    <col min="257" max="257" width="4.109375" style="274" customWidth="1"/>
    <col min="258" max="258" width="43.33203125" style="274" customWidth="1"/>
    <col min="259" max="259" width="7.109375" style="274" customWidth="1"/>
    <col min="260" max="260" width="4.6640625" style="274" customWidth="1"/>
    <col min="261" max="261" width="14.33203125" style="274" customWidth="1"/>
    <col min="262" max="262" width="15.109375" style="274" customWidth="1"/>
    <col min="263" max="263" width="12.6640625" style="274" customWidth="1"/>
    <col min="264" max="274" width="11.6640625" style="274" customWidth="1"/>
    <col min="275" max="275" width="13.109375" style="274" customWidth="1"/>
    <col min="276" max="276" width="12.109375" style="274" customWidth="1"/>
    <col min="277" max="277" width="13.109375" style="274" customWidth="1"/>
    <col min="278" max="278" width="11.44140625" style="274" customWidth="1"/>
    <col min="279" max="279" width="11.5546875" style="274" customWidth="1"/>
    <col min="280" max="280" width="12.6640625" style="274" customWidth="1"/>
    <col min="281" max="512" width="9.109375" style="274"/>
    <col min="513" max="513" width="4.109375" style="274" customWidth="1"/>
    <col min="514" max="514" width="43.33203125" style="274" customWidth="1"/>
    <col min="515" max="515" width="7.109375" style="274" customWidth="1"/>
    <col min="516" max="516" width="4.6640625" style="274" customWidth="1"/>
    <col min="517" max="517" width="14.33203125" style="274" customWidth="1"/>
    <col min="518" max="518" width="15.109375" style="274" customWidth="1"/>
    <col min="519" max="519" width="12.6640625" style="274" customWidth="1"/>
    <col min="520" max="530" width="11.6640625" style="274" customWidth="1"/>
    <col min="531" max="531" width="13.109375" style="274" customWidth="1"/>
    <col min="532" max="532" width="12.109375" style="274" customWidth="1"/>
    <col min="533" max="533" width="13.109375" style="274" customWidth="1"/>
    <col min="534" max="534" width="11.44140625" style="274" customWidth="1"/>
    <col min="535" max="535" width="11.5546875" style="274" customWidth="1"/>
    <col min="536" max="536" width="12.6640625" style="274" customWidth="1"/>
    <col min="537" max="768" width="9.109375" style="274"/>
    <col min="769" max="769" width="4.109375" style="274" customWidth="1"/>
    <col min="770" max="770" width="43.33203125" style="274" customWidth="1"/>
    <col min="771" max="771" width="7.109375" style="274" customWidth="1"/>
    <col min="772" max="772" width="4.6640625" style="274" customWidth="1"/>
    <col min="773" max="773" width="14.33203125" style="274" customWidth="1"/>
    <col min="774" max="774" width="15.109375" style="274" customWidth="1"/>
    <col min="775" max="775" width="12.6640625" style="274" customWidth="1"/>
    <col min="776" max="786" width="11.6640625" style="274" customWidth="1"/>
    <col min="787" max="787" width="13.109375" style="274" customWidth="1"/>
    <col min="788" max="788" width="12.109375" style="274" customWidth="1"/>
    <col min="789" max="789" width="13.109375" style="274" customWidth="1"/>
    <col min="790" max="790" width="11.44140625" style="274" customWidth="1"/>
    <col min="791" max="791" width="11.5546875" style="274" customWidth="1"/>
    <col min="792" max="792" width="12.6640625" style="274" customWidth="1"/>
    <col min="793" max="1024" width="9.109375" style="274"/>
    <col min="1025" max="1025" width="4.109375" style="274" customWidth="1"/>
    <col min="1026" max="1026" width="43.33203125" style="274" customWidth="1"/>
    <col min="1027" max="1027" width="7.109375" style="274" customWidth="1"/>
    <col min="1028" max="1028" width="4.6640625" style="274" customWidth="1"/>
    <col min="1029" max="1029" width="14.33203125" style="274" customWidth="1"/>
    <col min="1030" max="1030" width="15.109375" style="274" customWidth="1"/>
    <col min="1031" max="1031" width="12.6640625" style="274" customWidth="1"/>
    <col min="1032" max="1042" width="11.6640625" style="274" customWidth="1"/>
    <col min="1043" max="1043" width="13.109375" style="274" customWidth="1"/>
    <col min="1044" max="1044" width="12.109375" style="274" customWidth="1"/>
    <col min="1045" max="1045" width="13.109375" style="274" customWidth="1"/>
    <col min="1046" max="1046" width="11.44140625" style="274" customWidth="1"/>
    <col min="1047" max="1047" width="11.5546875" style="274" customWidth="1"/>
    <col min="1048" max="1048" width="12.6640625" style="274" customWidth="1"/>
    <col min="1049" max="1280" width="9.109375" style="274"/>
    <col min="1281" max="1281" width="4.109375" style="274" customWidth="1"/>
    <col min="1282" max="1282" width="43.33203125" style="274" customWidth="1"/>
    <col min="1283" max="1283" width="7.109375" style="274" customWidth="1"/>
    <col min="1284" max="1284" width="4.6640625" style="274" customWidth="1"/>
    <col min="1285" max="1285" width="14.33203125" style="274" customWidth="1"/>
    <col min="1286" max="1286" width="15.109375" style="274" customWidth="1"/>
    <col min="1287" max="1287" width="12.6640625" style="274" customWidth="1"/>
    <col min="1288" max="1298" width="11.6640625" style="274" customWidth="1"/>
    <col min="1299" max="1299" width="13.109375" style="274" customWidth="1"/>
    <col min="1300" max="1300" width="12.109375" style="274" customWidth="1"/>
    <col min="1301" max="1301" width="13.109375" style="274" customWidth="1"/>
    <col min="1302" max="1302" width="11.44140625" style="274" customWidth="1"/>
    <col min="1303" max="1303" width="11.5546875" style="274" customWidth="1"/>
    <col min="1304" max="1304" width="12.6640625" style="274" customWidth="1"/>
    <col min="1305" max="1536" width="9.109375" style="274"/>
    <col min="1537" max="1537" width="4.109375" style="274" customWidth="1"/>
    <col min="1538" max="1538" width="43.33203125" style="274" customWidth="1"/>
    <col min="1539" max="1539" width="7.109375" style="274" customWidth="1"/>
    <col min="1540" max="1540" width="4.6640625" style="274" customWidth="1"/>
    <col min="1541" max="1541" width="14.33203125" style="274" customWidth="1"/>
    <col min="1542" max="1542" width="15.109375" style="274" customWidth="1"/>
    <col min="1543" max="1543" width="12.6640625" style="274" customWidth="1"/>
    <col min="1544" max="1554" width="11.6640625" style="274" customWidth="1"/>
    <col min="1555" max="1555" width="13.109375" style="274" customWidth="1"/>
    <col min="1556" max="1556" width="12.109375" style="274" customWidth="1"/>
    <col min="1557" max="1557" width="13.109375" style="274" customWidth="1"/>
    <col min="1558" max="1558" width="11.44140625" style="274" customWidth="1"/>
    <col min="1559" max="1559" width="11.5546875" style="274" customWidth="1"/>
    <col min="1560" max="1560" width="12.6640625" style="274" customWidth="1"/>
    <col min="1561" max="1792" width="9.109375" style="274"/>
    <col min="1793" max="1793" width="4.109375" style="274" customWidth="1"/>
    <col min="1794" max="1794" width="43.33203125" style="274" customWidth="1"/>
    <col min="1795" max="1795" width="7.109375" style="274" customWidth="1"/>
    <col min="1796" max="1796" width="4.6640625" style="274" customWidth="1"/>
    <col min="1797" max="1797" width="14.33203125" style="274" customWidth="1"/>
    <col min="1798" max="1798" width="15.109375" style="274" customWidth="1"/>
    <col min="1799" max="1799" width="12.6640625" style="274" customWidth="1"/>
    <col min="1800" max="1810" width="11.6640625" style="274" customWidth="1"/>
    <col min="1811" max="1811" width="13.109375" style="274" customWidth="1"/>
    <col min="1812" max="1812" width="12.109375" style="274" customWidth="1"/>
    <col min="1813" max="1813" width="13.109375" style="274" customWidth="1"/>
    <col min="1814" max="1814" width="11.44140625" style="274" customWidth="1"/>
    <col min="1815" max="1815" width="11.5546875" style="274" customWidth="1"/>
    <col min="1816" max="1816" width="12.6640625" style="274" customWidth="1"/>
    <col min="1817" max="2048" width="9.109375" style="274"/>
    <col min="2049" max="2049" width="4.109375" style="274" customWidth="1"/>
    <col min="2050" max="2050" width="43.33203125" style="274" customWidth="1"/>
    <col min="2051" max="2051" width="7.109375" style="274" customWidth="1"/>
    <col min="2052" max="2052" width="4.6640625" style="274" customWidth="1"/>
    <col min="2053" max="2053" width="14.33203125" style="274" customWidth="1"/>
    <col min="2054" max="2054" width="15.109375" style="274" customWidth="1"/>
    <col min="2055" max="2055" width="12.6640625" style="274" customWidth="1"/>
    <col min="2056" max="2066" width="11.6640625" style="274" customWidth="1"/>
    <col min="2067" max="2067" width="13.109375" style="274" customWidth="1"/>
    <col min="2068" max="2068" width="12.109375" style="274" customWidth="1"/>
    <col min="2069" max="2069" width="13.109375" style="274" customWidth="1"/>
    <col min="2070" max="2070" width="11.44140625" style="274" customWidth="1"/>
    <col min="2071" max="2071" width="11.5546875" style="274" customWidth="1"/>
    <col min="2072" max="2072" width="12.6640625" style="274" customWidth="1"/>
    <col min="2073" max="2304" width="9.109375" style="274"/>
    <col min="2305" max="2305" width="4.109375" style="274" customWidth="1"/>
    <col min="2306" max="2306" width="43.33203125" style="274" customWidth="1"/>
    <col min="2307" max="2307" width="7.109375" style="274" customWidth="1"/>
    <col min="2308" max="2308" width="4.6640625" style="274" customWidth="1"/>
    <col min="2309" max="2309" width="14.33203125" style="274" customWidth="1"/>
    <col min="2310" max="2310" width="15.109375" style="274" customWidth="1"/>
    <col min="2311" max="2311" width="12.6640625" style="274" customWidth="1"/>
    <col min="2312" max="2322" width="11.6640625" style="274" customWidth="1"/>
    <col min="2323" max="2323" width="13.109375" style="274" customWidth="1"/>
    <col min="2324" max="2324" width="12.109375" style="274" customWidth="1"/>
    <col min="2325" max="2325" width="13.109375" style="274" customWidth="1"/>
    <col min="2326" max="2326" width="11.44140625" style="274" customWidth="1"/>
    <col min="2327" max="2327" width="11.5546875" style="274" customWidth="1"/>
    <col min="2328" max="2328" width="12.6640625" style="274" customWidth="1"/>
    <col min="2329" max="2560" width="9.109375" style="274"/>
    <col min="2561" max="2561" width="4.109375" style="274" customWidth="1"/>
    <col min="2562" max="2562" width="43.33203125" style="274" customWidth="1"/>
    <col min="2563" max="2563" width="7.109375" style="274" customWidth="1"/>
    <col min="2564" max="2564" width="4.6640625" style="274" customWidth="1"/>
    <col min="2565" max="2565" width="14.33203125" style="274" customWidth="1"/>
    <col min="2566" max="2566" width="15.109375" style="274" customWidth="1"/>
    <col min="2567" max="2567" width="12.6640625" style="274" customWidth="1"/>
    <col min="2568" max="2578" width="11.6640625" style="274" customWidth="1"/>
    <col min="2579" max="2579" width="13.109375" style="274" customWidth="1"/>
    <col min="2580" max="2580" width="12.109375" style="274" customWidth="1"/>
    <col min="2581" max="2581" width="13.109375" style="274" customWidth="1"/>
    <col min="2582" max="2582" width="11.44140625" style="274" customWidth="1"/>
    <col min="2583" max="2583" width="11.5546875" style="274" customWidth="1"/>
    <col min="2584" max="2584" width="12.6640625" style="274" customWidth="1"/>
    <col min="2585" max="2816" width="9.109375" style="274"/>
    <col min="2817" max="2817" width="4.109375" style="274" customWidth="1"/>
    <col min="2818" max="2818" width="43.33203125" style="274" customWidth="1"/>
    <col min="2819" max="2819" width="7.109375" style="274" customWidth="1"/>
    <col min="2820" max="2820" width="4.6640625" style="274" customWidth="1"/>
    <col min="2821" max="2821" width="14.33203125" style="274" customWidth="1"/>
    <col min="2822" max="2822" width="15.109375" style="274" customWidth="1"/>
    <col min="2823" max="2823" width="12.6640625" style="274" customWidth="1"/>
    <col min="2824" max="2834" width="11.6640625" style="274" customWidth="1"/>
    <col min="2835" max="2835" width="13.109375" style="274" customWidth="1"/>
    <col min="2836" max="2836" width="12.109375" style="274" customWidth="1"/>
    <col min="2837" max="2837" width="13.109375" style="274" customWidth="1"/>
    <col min="2838" max="2838" width="11.44140625" style="274" customWidth="1"/>
    <col min="2839" max="2839" width="11.5546875" style="274" customWidth="1"/>
    <col min="2840" max="2840" width="12.6640625" style="274" customWidth="1"/>
    <col min="2841" max="3072" width="9.109375" style="274"/>
    <col min="3073" max="3073" width="4.109375" style="274" customWidth="1"/>
    <col min="3074" max="3074" width="43.33203125" style="274" customWidth="1"/>
    <col min="3075" max="3075" width="7.109375" style="274" customWidth="1"/>
    <col min="3076" max="3076" width="4.6640625" style="274" customWidth="1"/>
    <col min="3077" max="3077" width="14.33203125" style="274" customWidth="1"/>
    <col min="3078" max="3078" width="15.109375" style="274" customWidth="1"/>
    <col min="3079" max="3079" width="12.6640625" style="274" customWidth="1"/>
    <col min="3080" max="3090" width="11.6640625" style="274" customWidth="1"/>
    <col min="3091" max="3091" width="13.109375" style="274" customWidth="1"/>
    <col min="3092" max="3092" width="12.109375" style="274" customWidth="1"/>
    <col min="3093" max="3093" width="13.109375" style="274" customWidth="1"/>
    <col min="3094" max="3094" width="11.44140625" style="274" customWidth="1"/>
    <col min="3095" max="3095" width="11.5546875" style="274" customWidth="1"/>
    <col min="3096" max="3096" width="12.6640625" style="274" customWidth="1"/>
    <col min="3097" max="3328" width="9.109375" style="274"/>
    <col min="3329" max="3329" width="4.109375" style="274" customWidth="1"/>
    <col min="3330" max="3330" width="43.33203125" style="274" customWidth="1"/>
    <col min="3331" max="3331" width="7.109375" style="274" customWidth="1"/>
    <col min="3332" max="3332" width="4.6640625" style="274" customWidth="1"/>
    <col min="3333" max="3333" width="14.33203125" style="274" customWidth="1"/>
    <col min="3334" max="3334" width="15.109375" style="274" customWidth="1"/>
    <col min="3335" max="3335" width="12.6640625" style="274" customWidth="1"/>
    <col min="3336" max="3346" width="11.6640625" style="274" customWidth="1"/>
    <col min="3347" max="3347" width="13.109375" style="274" customWidth="1"/>
    <col min="3348" max="3348" width="12.109375" style="274" customWidth="1"/>
    <col min="3349" max="3349" width="13.109375" style="274" customWidth="1"/>
    <col min="3350" max="3350" width="11.44140625" style="274" customWidth="1"/>
    <col min="3351" max="3351" width="11.5546875" style="274" customWidth="1"/>
    <col min="3352" max="3352" width="12.6640625" style="274" customWidth="1"/>
    <col min="3353" max="3584" width="9.109375" style="274"/>
    <col min="3585" max="3585" width="4.109375" style="274" customWidth="1"/>
    <col min="3586" max="3586" width="43.33203125" style="274" customWidth="1"/>
    <col min="3587" max="3587" width="7.109375" style="274" customWidth="1"/>
    <col min="3588" max="3588" width="4.6640625" style="274" customWidth="1"/>
    <col min="3589" max="3589" width="14.33203125" style="274" customWidth="1"/>
    <col min="3590" max="3590" width="15.109375" style="274" customWidth="1"/>
    <col min="3591" max="3591" width="12.6640625" style="274" customWidth="1"/>
    <col min="3592" max="3602" width="11.6640625" style="274" customWidth="1"/>
    <col min="3603" max="3603" width="13.109375" style="274" customWidth="1"/>
    <col min="3604" max="3604" width="12.109375" style="274" customWidth="1"/>
    <col min="3605" max="3605" width="13.109375" style="274" customWidth="1"/>
    <col min="3606" max="3606" width="11.44140625" style="274" customWidth="1"/>
    <col min="3607" max="3607" width="11.5546875" style="274" customWidth="1"/>
    <col min="3608" max="3608" width="12.6640625" style="274" customWidth="1"/>
    <col min="3609" max="3840" width="9.109375" style="274"/>
    <col min="3841" max="3841" width="4.109375" style="274" customWidth="1"/>
    <col min="3842" max="3842" width="43.33203125" style="274" customWidth="1"/>
    <col min="3843" max="3843" width="7.109375" style="274" customWidth="1"/>
    <col min="3844" max="3844" width="4.6640625" style="274" customWidth="1"/>
    <col min="3845" max="3845" width="14.33203125" style="274" customWidth="1"/>
    <col min="3846" max="3846" width="15.109375" style="274" customWidth="1"/>
    <col min="3847" max="3847" width="12.6640625" style="274" customWidth="1"/>
    <col min="3848" max="3858" width="11.6640625" style="274" customWidth="1"/>
    <col min="3859" max="3859" width="13.109375" style="274" customWidth="1"/>
    <col min="3860" max="3860" width="12.109375" style="274" customWidth="1"/>
    <col min="3861" max="3861" width="13.109375" style="274" customWidth="1"/>
    <col min="3862" max="3862" width="11.44140625" style="274" customWidth="1"/>
    <col min="3863" max="3863" width="11.5546875" style="274" customWidth="1"/>
    <col min="3864" max="3864" width="12.6640625" style="274" customWidth="1"/>
    <col min="3865" max="4096" width="9.109375" style="274"/>
    <col min="4097" max="4097" width="4.109375" style="274" customWidth="1"/>
    <col min="4098" max="4098" width="43.33203125" style="274" customWidth="1"/>
    <col min="4099" max="4099" width="7.109375" style="274" customWidth="1"/>
    <col min="4100" max="4100" width="4.6640625" style="274" customWidth="1"/>
    <col min="4101" max="4101" width="14.33203125" style="274" customWidth="1"/>
    <col min="4102" max="4102" width="15.109375" style="274" customWidth="1"/>
    <col min="4103" max="4103" width="12.6640625" style="274" customWidth="1"/>
    <col min="4104" max="4114" width="11.6640625" style="274" customWidth="1"/>
    <col min="4115" max="4115" width="13.109375" style="274" customWidth="1"/>
    <col min="4116" max="4116" width="12.109375" style="274" customWidth="1"/>
    <col min="4117" max="4117" width="13.109375" style="274" customWidth="1"/>
    <col min="4118" max="4118" width="11.44140625" style="274" customWidth="1"/>
    <col min="4119" max="4119" width="11.5546875" style="274" customWidth="1"/>
    <col min="4120" max="4120" width="12.6640625" style="274" customWidth="1"/>
    <col min="4121" max="4352" width="9.109375" style="274"/>
    <col min="4353" max="4353" width="4.109375" style="274" customWidth="1"/>
    <col min="4354" max="4354" width="43.33203125" style="274" customWidth="1"/>
    <col min="4355" max="4355" width="7.109375" style="274" customWidth="1"/>
    <col min="4356" max="4356" width="4.6640625" style="274" customWidth="1"/>
    <col min="4357" max="4357" width="14.33203125" style="274" customWidth="1"/>
    <col min="4358" max="4358" width="15.109375" style="274" customWidth="1"/>
    <col min="4359" max="4359" width="12.6640625" style="274" customWidth="1"/>
    <col min="4360" max="4370" width="11.6640625" style="274" customWidth="1"/>
    <col min="4371" max="4371" width="13.109375" style="274" customWidth="1"/>
    <col min="4372" max="4372" width="12.109375" style="274" customWidth="1"/>
    <col min="4373" max="4373" width="13.109375" style="274" customWidth="1"/>
    <col min="4374" max="4374" width="11.44140625" style="274" customWidth="1"/>
    <col min="4375" max="4375" width="11.5546875" style="274" customWidth="1"/>
    <col min="4376" max="4376" width="12.6640625" style="274" customWidth="1"/>
    <col min="4377" max="4608" width="9.109375" style="274"/>
    <col min="4609" max="4609" width="4.109375" style="274" customWidth="1"/>
    <col min="4610" max="4610" width="43.33203125" style="274" customWidth="1"/>
    <col min="4611" max="4611" width="7.109375" style="274" customWidth="1"/>
    <col min="4612" max="4612" width="4.6640625" style="274" customWidth="1"/>
    <col min="4613" max="4613" width="14.33203125" style="274" customWidth="1"/>
    <col min="4614" max="4614" width="15.109375" style="274" customWidth="1"/>
    <col min="4615" max="4615" width="12.6640625" style="274" customWidth="1"/>
    <col min="4616" max="4626" width="11.6640625" style="274" customWidth="1"/>
    <col min="4627" max="4627" width="13.109375" style="274" customWidth="1"/>
    <col min="4628" max="4628" width="12.109375" style="274" customWidth="1"/>
    <col min="4629" max="4629" width="13.109375" style="274" customWidth="1"/>
    <col min="4630" max="4630" width="11.44140625" style="274" customWidth="1"/>
    <col min="4631" max="4631" width="11.5546875" style="274" customWidth="1"/>
    <col min="4632" max="4632" width="12.6640625" style="274" customWidth="1"/>
    <col min="4633" max="4864" width="9.109375" style="274"/>
    <col min="4865" max="4865" width="4.109375" style="274" customWidth="1"/>
    <col min="4866" max="4866" width="43.33203125" style="274" customWidth="1"/>
    <col min="4867" max="4867" width="7.109375" style="274" customWidth="1"/>
    <col min="4868" max="4868" width="4.6640625" style="274" customWidth="1"/>
    <col min="4869" max="4869" width="14.33203125" style="274" customWidth="1"/>
    <col min="4870" max="4870" width="15.109375" style="274" customWidth="1"/>
    <col min="4871" max="4871" width="12.6640625" style="274" customWidth="1"/>
    <col min="4872" max="4882" width="11.6640625" style="274" customWidth="1"/>
    <col min="4883" max="4883" width="13.109375" style="274" customWidth="1"/>
    <col min="4884" max="4884" width="12.109375" style="274" customWidth="1"/>
    <col min="4885" max="4885" width="13.109375" style="274" customWidth="1"/>
    <col min="4886" max="4886" width="11.44140625" style="274" customWidth="1"/>
    <col min="4887" max="4887" width="11.5546875" style="274" customWidth="1"/>
    <col min="4888" max="4888" width="12.6640625" style="274" customWidth="1"/>
    <col min="4889" max="5120" width="9.109375" style="274"/>
    <col min="5121" max="5121" width="4.109375" style="274" customWidth="1"/>
    <col min="5122" max="5122" width="43.33203125" style="274" customWidth="1"/>
    <col min="5123" max="5123" width="7.109375" style="274" customWidth="1"/>
    <col min="5124" max="5124" width="4.6640625" style="274" customWidth="1"/>
    <col min="5125" max="5125" width="14.33203125" style="274" customWidth="1"/>
    <col min="5126" max="5126" width="15.109375" style="274" customWidth="1"/>
    <col min="5127" max="5127" width="12.6640625" style="274" customWidth="1"/>
    <col min="5128" max="5138" width="11.6640625" style="274" customWidth="1"/>
    <col min="5139" max="5139" width="13.109375" style="274" customWidth="1"/>
    <col min="5140" max="5140" width="12.109375" style="274" customWidth="1"/>
    <col min="5141" max="5141" width="13.109375" style="274" customWidth="1"/>
    <col min="5142" max="5142" width="11.44140625" style="274" customWidth="1"/>
    <col min="5143" max="5143" width="11.5546875" style="274" customWidth="1"/>
    <col min="5144" max="5144" width="12.6640625" style="274" customWidth="1"/>
    <col min="5145" max="5376" width="9.109375" style="274"/>
    <col min="5377" max="5377" width="4.109375" style="274" customWidth="1"/>
    <col min="5378" max="5378" width="43.33203125" style="274" customWidth="1"/>
    <col min="5379" max="5379" width="7.109375" style="274" customWidth="1"/>
    <col min="5380" max="5380" width="4.6640625" style="274" customWidth="1"/>
    <col min="5381" max="5381" width="14.33203125" style="274" customWidth="1"/>
    <col min="5382" max="5382" width="15.109375" style="274" customWidth="1"/>
    <col min="5383" max="5383" width="12.6640625" style="274" customWidth="1"/>
    <col min="5384" max="5394" width="11.6640625" style="274" customWidth="1"/>
    <col min="5395" max="5395" width="13.109375" style="274" customWidth="1"/>
    <col min="5396" max="5396" width="12.109375" style="274" customWidth="1"/>
    <col min="5397" max="5397" width="13.109375" style="274" customWidth="1"/>
    <col min="5398" max="5398" width="11.44140625" style="274" customWidth="1"/>
    <col min="5399" max="5399" width="11.5546875" style="274" customWidth="1"/>
    <col min="5400" max="5400" width="12.6640625" style="274" customWidth="1"/>
    <col min="5401" max="5632" width="9.109375" style="274"/>
    <col min="5633" max="5633" width="4.109375" style="274" customWidth="1"/>
    <col min="5634" max="5634" width="43.33203125" style="274" customWidth="1"/>
    <col min="5635" max="5635" width="7.109375" style="274" customWidth="1"/>
    <col min="5636" max="5636" width="4.6640625" style="274" customWidth="1"/>
    <col min="5637" max="5637" width="14.33203125" style="274" customWidth="1"/>
    <col min="5638" max="5638" width="15.109375" style="274" customWidth="1"/>
    <col min="5639" max="5639" width="12.6640625" style="274" customWidth="1"/>
    <col min="5640" max="5650" width="11.6640625" style="274" customWidth="1"/>
    <col min="5651" max="5651" width="13.109375" style="274" customWidth="1"/>
    <col min="5652" max="5652" width="12.109375" style="274" customWidth="1"/>
    <col min="5653" max="5653" width="13.109375" style="274" customWidth="1"/>
    <col min="5654" max="5654" width="11.44140625" style="274" customWidth="1"/>
    <col min="5655" max="5655" width="11.5546875" style="274" customWidth="1"/>
    <col min="5656" max="5656" width="12.6640625" style="274" customWidth="1"/>
    <col min="5657" max="5888" width="9.109375" style="274"/>
    <col min="5889" max="5889" width="4.109375" style="274" customWidth="1"/>
    <col min="5890" max="5890" width="43.33203125" style="274" customWidth="1"/>
    <col min="5891" max="5891" width="7.109375" style="274" customWidth="1"/>
    <col min="5892" max="5892" width="4.6640625" style="274" customWidth="1"/>
    <col min="5893" max="5893" width="14.33203125" style="274" customWidth="1"/>
    <col min="5894" max="5894" width="15.109375" style="274" customWidth="1"/>
    <col min="5895" max="5895" width="12.6640625" style="274" customWidth="1"/>
    <col min="5896" max="5906" width="11.6640625" style="274" customWidth="1"/>
    <col min="5907" max="5907" width="13.109375" style="274" customWidth="1"/>
    <col min="5908" max="5908" width="12.109375" style="274" customWidth="1"/>
    <col min="5909" max="5909" width="13.109375" style="274" customWidth="1"/>
    <col min="5910" max="5910" width="11.44140625" style="274" customWidth="1"/>
    <col min="5911" max="5911" width="11.5546875" style="274" customWidth="1"/>
    <col min="5912" max="5912" width="12.6640625" style="274" customWidth="1"/>
    <col min="5913" max="6144" width="9.109375" style="274"/>
    <col min="6145" max="6145" width="4.109375" style="274" customWidth="1"/>
    <col min="6146" max="6146" width="43.33203125" style="274" customWidth="1"/>
    <col min="6147" max="6147" width="7.109375" style="274" customWidth="1"/>
    <col min="6148" max="6148" width="4.6640625" style="274" customWidth="1"/>
    <col min="6149" max="6149" width="14.33203125" style="274" customWidth="1"/>
    <col min="6150" max="6150" width="15.109375" style="274" customWidth="1"/>
    <col min="6151" max="6151" width="12.6640625" style="274" customWidth="1"/>
    <col min="6152" max="6162" width="11.6640625" style="274" customWidth="1"/>
    <col min="6163" max="6163" width="13.109375" style="274" customWidth="1"/>
    <col min="6164" max="6164" width="12.109375" style="274" customWidth="1"/>
    <col min="6165" max="6165" width="13.109375" style="274" customWidth="1"/>
    <col min="6166" max="6166" width="11.44140625" style="274" customWidth="1"/>
    <col min="6167" max="6167" width="11.5546875" style="274" customWidth="1"/>
    <col min="6168" max="6168" width="12.6640625" style="274" customWidth="1"/>
    <col min="6169" max="6400" width="9.109375" style="274"/>
    <col min="6401" max="6401" width="4.109375" style="274" customWidth="1"/>
    <col min="6402" max="6402" width="43.33203125" style="274" customWidth="1"/>
    <col min="6403" max="6403" width="7.109375" style="274" customWidth="1"/>
    <col min="6404" max="6404" width="4.6640625" style="274" customWidth="1"/>
    <col min="6405" max="6405" width="14.33203125" style="274" customWidth="1"/>
    <col min="6406" max="6406" width="15.109375" style="274" customWidth="1"/>
    <col min="6407" max="6407" width="12.6640625" style="274" customWidth="1"/>
    <col min="6408" max="6418" width="11.6640625" style="274" customWidth="1"/>
    <col min="6419" max="6419" width="13.109375" style="274" customWidth="1"/>
    <col min="6420" max="6420" width="12.109375" style="274" customWidth="1"/>
    <col min="6421" max="6421" width="13.109375" style="274" customWidth="1"/>
    <col min="6422" max="6422" width="11.44140625" style="274" customWidth="1"/>
    <col min="6423" max="6423" width="11.5546875" style="274" customWidth="1"/>
    <col min="6424" max="6424" width="12.6640625" style="274" customWidth="1"/>
    <col min="6425" max="6656" width="9.109375" style="274"/>
    <col min="6657" max="6657" width="4.109375" style="274" customWidth="1"/>
    <col min="6658" max="6658" width="43.33203125" style="274" customWidth="1"/>
    <col min="6659" max="6659" width="7.109375" style="274" customWidth="1"/>
    <col min="6660" max="6660" width="4.6640625" style="274" customWidth="1"/>
    <col min="6661" max="6661" width="14.33203125" style="274" customWidth="1"/>
    <col min="6662" max="6662" width="15.109375" style="274" customWidth="1"/>
    <col min="6663" max="6663" width="12.6640625" style="274" customWidth="1"/>
    <col min="6664" max="6674" width="11.6640625" style="274" customWidth="1"/>
    <col min="6675" max="6675" width="13.109375" style="274" customWidth="1"/>
    <col min="6676" max="6676" width="12.109375" style="274" customWidth="1"/>
    <col min="6677" max="6677" width="13.109375" style="274" customWidth="1"/>
    <col min="6678" max="6678" width="11.44140625" style="274" customWidth="1"/>
    <col min="6679" max="6679" width="11.5546875" style="274" customWidth="1"/>
    <col min="6680" max="6680" width="12.6640625" style="274" customWidth="1"/>
    <col min="6681" max="6912" width="9.109375" style="274"/>
    <col min="6913" max="6913" width="4.109375" style="274" customWidth="1"/>
    <col min="6914" max="6914" width="43.33203125" style="274" customWidth="1"/>
    <col min="6915" max="6915" width="7.109375" style="274" customWidth="1"/>
    <col min="6916" max="6916" width="4.6640625" style="274" customWidth="1"/>
    <col min="6917" max="6917" width="14.33203125" style="274" customWidth="1"/>
    <col min="6918" max="6918" width="15.109375" style="274" customWidth="1"/>
    <col min="6919" max="6919" width="12.6640625" style="274" customWidth="1"/>
    <col min="6920" max="6930" width="11.6640625" style="274" customWidth="1"/>
    <col min="6931" max="6931" width="13.109375" style="274" customWidth="1"/>
    <col min="6932" max="6932" width="12.109375" style="274" customWidth="1"/>
    <col min="6933" max="6933" width="13.109375" style="274" customWidth="1"/>
    <col min="6934" max="6934" width="11.44140625" style="274" customWidth="1"/>
    <col min="6935" max="6935" width="11.5546875" style="274" customWidth="1"/>
    <col min="6936" max="6936" width="12.6640625" style="274" customWidth="1"/>
    <col min="6937" max="7168" width="9.109375" style="274"/>
    <col min="7169" max="7169" width="4.109375" style="274" customWidth="1"/>
    <col min="7170" max="7170" width="43.33203125" style="274" customWidth="1"/>
    <col min="7171" max="7171" width="7.109375" style="274" customWidth="1"/>
    <col min="7172" max="7172" width="4.6640625" style="274" customWidth="1"/>
    <col min="7173" max="7173" width="14.33203125" style="274" customWidth="1"/>
    <col min="7174" max="7174" width="15.109375" style="274" customWidth="1"/>
    <col min="7175" max="7175" width="12.6640625" style="274" customWidth="1"/>
    <col min="7176" max="7186" width="11.6640625" style="274" customWidth="1"/>
    <col min="7187" max="7187" width="13.109375" style="274" customWidth="1"/>
    <col min="7188" max="7188" width="12.109375" style="274" customWidth="1"/>
    <col min="7189" max="7189" width="13.109375" style="274" customWidth="1"/>
    <col min="7190" max="7190" width="11.44140625" style="274" customWidth="1"/>
    <col min="7191" max="7191" width="11.5546875" style="274" customWidth="1"/>
    <col min="7192" max="7192" width="12.6640625" style="274" customWidth="1"/>
    <col min="7193" max="7424" width="9.109375" style="274"/>
    <col min="7425" max="7425" width="4.109375" style="274" customWidth="1"/>
    <col min="7426" max="7426" width="43.33203125" style="274" customWidth="1"/>
    <col min="7427" max="7427" width="7.109375" style="274" customWidth="1"/>
    <col min="7428" max="7428" width="4.6640625" style="274" customWidth="1"/>
    <col min="7429" max="7429" width="14.33203125" style="274" customWidth="1"/>
    <col min="7430" max="7430" width="15.109375" style="274" customWidth="1"/>
    <col min="7431" max="7431" width="12.6640625" style="274" customWidth="1"/>
    <col min="7432" max="7442" width="11.6640625" style="274" customWidth="1"/>
    <col min="7443" max="7443" width="13.109375" style="274" customWidth="1"/>
    <col min="7444" max="7444" width="12.109375" style="274" customWidth="1"/>
    <col min="7445" max="7445" width="13.109375" style="274" customWidth="1"/>
    <col min="7446" max="7446" width="11.44140625" style="274" customWidth="1"/>
    <col min="7447" max="7447" width="11.5546875" style="274" customWidth="1"/>
    <col min="7448" max="7448" width="12.6640625" style="274" customWidth="1"/>
    <col min="7449" max="7680" width="9.109375" style="274"/>
    <col min="7681" max="7681" width="4.109375" style="274" customWidth="1"/>
    <col min="7682" max="7682" width="43.33203125" style="274" customWidth="1"/>
    <col min="7683" max="7683" width="7.109375" style="274" customWidth="1"/>
    <col min="7684" max="7684" width="4.6640625" style="274" customWidth="1"/>
    <col min="7685" max="7685" width="14.33203125" style="274" customWidth="1"/>
    <col min="7686" max="7686" width="15.109375" style="274" customWidth="1"/>
    <col min="7687" max="7687" width="12.6640625" style="274" customWidth="1"/>
    <col min="7688" max="7698" width="11.6640625" style="274" customWidth="1"/>
    <col min="7699" max="7699" width="13.109375" style="274" customWidth="1"/>
    <col min="7700" max="7700" width="12.109375" style="274" customWidth="1"/>
    <col min="7701" max="7701" width="13.109375" style="274" customWidth="1"/>
    <col min="7702" max="7702" width="11.44140625" style="274" customWidth="1"/>
    <col min="7703" max="7703" width="11.5546875" style="274" customWidth="1"/>
    <col min="7704" max="7704" width="12.6640625" style="274" customWidth="1"/>
    <col min="7705" max="7936" width="9.109375" style="274"/>
    <col min="7937" max="7937" width="4.109375" style="274" customWidth="1"/>
    <col min="7938" max="7938" width="43.33203125" style="274" customWidth="1"/>
    <col min="7939" max="7939" width="7.109375" style="274" customWidth="1"/>
    <col min="7940" max="7940" width="4.6640625" style="274" customWidth="1"/>
    <col min="7941" max="7941" width="14.33203125" style="274" customWidth="1"/>
    <col min="7942" max="7942" width="15.109375" style="274" customWidth="1"/>
    <col min="7943" max="7943" width="12.6640625" style="274" customWidth="1"/>
    <col min="7944" max="7954" width="11.6640625" style="274" customWidth="1"/>
    <col min="7955" max="7955" width="13.109375" style="274" customWidth="1"/>
    <col min="7956" max="7956" width="12.109375" style="274" customWidth="1"/>
    <col min="7957" max="7957" width="13.109375" style="274" customWidth="1"/>
    <col min="7958" max="7958" width="11.44140625" style="274" customWidth="1"/>
    <col min="7959" max="7959" width="11.5546875" style="274" customWidth="1"/>
    <col min="7960" max="7960" width="12.6640625" style="274" customWidth="1"/>
    <col min="7961" max="8192" width="9.109375" style="274"/>
    <col min="8193" max="8193" width="4.109375" style="274" customWidth="1"/>
    <col min="8194" max="8194" width="43.33203125" style="274" customWidth="1"/>
    <col min="8195" max="8195" width="7.109375" style="274" customWidth="1"/>
    <col min="8196" max="8196" width="4.6640625" style="274" customWidth="1"/>
    <col min="8197" max="8197" width="14.33203125" style="274" customWidth="1"/>
    <col min="8198" max="8198" width="15.109375" style="274" customWidth="1"/>
    <col min="8199" max="8199" width="12.6640625" style="274" customWidth="1"/>
    <col min="8200" max="8210" width="11.6640625" style="274" customWidth="1"/>
    <col min="8211" max="8211" width="13.109375" style="274" customWidth="1"/>
    <col min="8212" max="8212" width="12.109375" style="274" customWidth="1"/>
    <col min="8213" max="8213" width="13.109375" style="274" customWidth="1"/>
    <col min="8214" max="8214" width="11.44140625" style="274" customWidth="1"/>
    <col min="8215" max="8215" width="11.5546875" style="274" customWidth="1"/>
    <col min="8216" max="8216" width="12.6640625" style="274" customWidth="1"/>
    <col min="8217" max="8448" width="9.109375" style="274"/>
    <col min="8449" max="8449" width="4.109375" style="274" customWidth="1"/>
    <col min="8450" max="8450" width="43.33203125" style="274" customWidth="1"/>
    <col min="8451" max="8451" width="7.109375" style="274" customWidth="1"/>
    <col min="8452" max="8452" width="4.6640625" style="274" customWidth="1"/>
    <col min="8453" max="8453" width="14.33203125" style="274" customWidth="1"/>
    <col min="8454" max="8454" width="15.109375" style="274" customWidth="1"/>
    <col min="8455" max="8455" width="12.6640625" style="274" customWidth="1"/>
    <col min="8456" max="8466" width="11.6640625" style="274" customWidth="1"/>
    <col min="8467" max="8467" width="13.109375" style="274" customWidth="1"/>
    <col min="8468" max="8468" width="12.109375" style="274" customWidth="1"/>
    <col min="8469" max="8469" width="13.109375" style="274" customWidth="1"/>
    <col min="8470" max="8470" width="11.44140625" style="274" customWidth="1"/>
    <col min="8471" max="8471" width="11.5546875" style="274" customWidth="1"/>
    <col min="8472" max="8472" width="12.6640625" style="274" customWidth="1"/>
    <col min="8473" max="8704" width="9.109375" style="274"/>
    <col min="8705" max="8705" width="4.109375" style="274" customWidth="1"/>
    <col min="8706" max="8706" width="43.33203125" style="274" customWidth="1"/>
    <col min="8707" max="8707" width="7.109375" style="274" customWidth="1"/>
    <col min="8708" max="8708" width="4.6640625" style="274" customWidth="1"/>
    <col min="8709" max="8709" width="14.33203125" style="274" customWidth="1"/>
    <col min="8710" max="8710" width="15.109375" style="274" customWidth="1"/>
    <col min="8711" max="8711" width="12.6640625" style="274" customWidth="1"/>
    <col min="8712" max="8722" width="11.6640625" style="274" customWidth="1"/>
    <col min="8723" max="8723" width="13.109375" style="274" customWidth="1"/>
    <col min="8724" max="8724" width="12.109375" style="274" customWidth="1"/>
    <col min="8725" max="8725" width="13.109375" style="274" customWidth="1"/>
    <col min="8726" max="8726" width="11.44140625" style="274" customWidth="1"/>
    <col min="8727" max="8727" width="11.5546875" style="274" customWidth="1"/>
    <col min="8728" max="8728" width="12.6640625" style="274" customWidth="1"/>
    <col min="8729" max="8960" width="9.109375" style="274"/>
    <col min="8961" max="8961" width="4.109375" style="274" customWidth="1"/>
    <col min="8962" max="8962" width="43.33203125" style="274" customWidth="1"/>
    <col min="8963" max="8963" width="7.109375" style="274" customWidth="1"/>
    <col min="8964" max="8964" width="4.6640625" style="274" customWidth="1"/>
    <col min="8965" max="8965" width="14.33203125" style="274" customWidth="1"/>
    <col min="8966" max="8966" width="15.109375" style="274" customWidth="1"/>
    <col min="8967" max="8967" width="12.6640625" style="274" customWidth="1"/>
    <col min="8968" max="8978" width="11.6640625" style="274" customWidth="1"/>
    <col min="8979" max="8979" width="13.109375" style="274" customWidth="1"/>
    <col min="8980" max="8980" width="12.109375" style="274" customWidth="1"/>
    <col min="8981" max="8981" width="13.109375" style="274" customWidth="1"/>
    <col min="8982" max="8982" width="11.44140625" style="274" customWidth="1"/>
    <col min="8983" max="8983" width="11.5546875" style="274" customWidth="1"/>
    <col min="8984" max="8984" width="12.6640625" style="274" customWidth="1"/>
    <col min="8985" max="9216" width="9.109375" style="274"/>
    <col min="9217" max="9217" width="4.109375" style="274" customWidth="1"/>
    <col min="9218" max="9218" width="43.33203125" style="274" customWidth="1"/>
    <col min="9219" max="9219" width="7.109375" style="274" customWidth="1"/>
    <col min="9220" max="9220" width="4.6640625" style="274" customWidth="1"/>
    <col min="9221" max="9221" width="14.33203125" style="274" customWidth="1"/>
    <col min="9222" max="9222" width="15.109375" style="274" customWidth="1"/>
    <col min="9223" max="9223" width="12.6640625" style="274" customWidth="1"/>
    <col min="9224" max="9234" width="11.6640625" style="274" customWidth="1"/>
    <col min="9235" max="9235" width="13.109375" style="274" customWidth="1"/>
    <col min="9236" max="9236" width="12.109375" style="274" customWidth="1"/>
    <col min="9237" max="9237" width="13.109375" style="274" customWidth="1"/>
    <col min="9238" max="9238" width="11.44140625" style="274" customWidth="1"/>
    <col min="9239" max="9239" width="11.5546875" style="274" customWidth="1"/>
    <col min="9240" max="9240" width="12.6640625" style="274" customWidth="1"/>
    <col min="9241" max="9472" width="9.109375" style="274"/>
    <col min="9473" max="9473" width="4.109375" style="274" customWidth="1"/>
    <col min="9474" max="9474" width="43.33203125" style="274" customWidth="1"/>
    <col min="9475" max="9475" width="7.109375" style="274" customWidth="1"/>
    <col min="9476" max="9476" width="4.6640625" style="274" customWidth="1"/>
    <col min="9477" max="9477" width="14.33203125" style="274" customWidth="1"/>
    <col min="9478" max="9478" width="15.109375" style="274" customWidth="1"/>
    <col min="9479" max="9479" width="12.6640625" style="274" customWidth="1"/>
    <col min="9480" max="9490" width="11.6640625" style="274" customWidth="1"/>
    <col min="9491" max="9491" width="13.109375" style="274" customWidth="1"/>
    <col min="9492" max="9492" width="12.109375" style="274" customWidth="1"/>
    <col min="9493" max="9493" width="13.109375" style="274" customWidth="1"/>
    <col min="9494" max="9494" width="11.44140625" style="274" customWidth="1"/>
    <col min="9495" max="9495" width="11.5546875" style="274" customWidth="1"/>
    <col min="9496" max="9496" width="12.6640625" style="274" customWidth="1"/>
    <col min="9497" max="9728" width="9.109375" style="274"/>
    <col min="9729" max="9729" width="4.109375" style="274" customWidth="1"/>
    <col min="9730" max="9730" width="43.33203125" style="274" customWidth="1"/>
    <col min="9731" max="9731" width="7.109375" style="274" customWidth="1"/>
    <col min="9732" max="9732" width="4.6640625" style="274" customWidth="1"/>
    <col min="9733" max="9733" width="14.33203125" style="274" customWidth="1"/>
    <col min="9734" max="9734" width="15.109375" style="274" customWidth="1"/>
    <col min="9735" max="9735" width="12.6640625" style="274" customWidth="1"/>
    <col min="9736" max="9746" width="11.6640625" style="274" customWidth="1"/>
    <col min="9747" max="9747" width="13.109375" style="274" customWidth="1"/>
    <col min="9748" max="9748" width="12.109375" style="274" customWidth="1"/>
    <col min="9749" max="9749" width="13.109375" style="274" customWidth="1"/>
    <col min="9750" max="9750" width="11.44140625" style="274" customWidth="1"/>
    <col min="9751" max="9751" width="11.5546875" style="274" customWidth="1"/>
    <col min="9752" max="9752" width="12.6640625" style="274" customWidth="1"/>
    <col min="9753" max="9984" width="9.109375" style="274"/>
    <col min="9985" max="9985" width="4.109375" style="274" customWidth="1"/>
    <col min="9986" max="9986" width="43.33203125" style="274" customWidth="1"/>
    <col min="9987" max="9987" width="7.109375" style="274" customWidth="1"/>
    <col min="9988" max="9988" width="4.6640625" style="274" customWidth="1"/>
    <col min="9989" max="9989" width="14.33203125" style="274" customWidth="1"/>
    <col min="9990" max="9990" width="15.109375" style="274" customWidth="1"/>
    <col min="9991" max="9991" width="12.6640625" style="274" customWidth="1"/>
    <col min="9992" max="10002" width="11.6640625" style="274" customWidth="1"/>
    <col min="10003" max="10003" width="13.109375" style="274" customWidth="1"/>
    <col min="10004" max="10004" width="12.109375" style="274" customWidth="1"/>
    <col min="10005" max="10005" width="13.109375" style="274" customWidth="1"/>
    <col min="10006" max="10006" width="11.44140625" style="274" customWidth="1"/>
    <col min="10007" max="10007" width="11.5546875" style="274" customWidth="1"/>
    <col min="10008" max="10008" width="12.6640625" style="274" customWidth="1"/>
    <col min="10009" max="10240" width="9.109375" style="274"/>
    <col min="10241" max="10241" width="4.109375" style="274" customWidth="1"/>
    <col min="10242" max="10242" width="43.33203125" style="274" customWidth="1"/>
    <col min="10243" max="10243" width="7.109375" style="274" customWidth="1"/>
    <col min="10244" max="10244" width="4.6640625" style="274" customWidth="1"/>
    <col min="10245" max="10245" width="14.33203125" style="274" customWidth="1"/>
    <col min="10246" max="10246" width="15.109375" style="274" customWidth="1"/>
    <col min="10247" max="10247" width="12.6640625" style="274" customWidth="1"/>
    <col min="10248" max="10258" width="11.6640625" style="274" customWidth="1"/>
    <col min="10259" max="10259" width="13.109375" style="274" customWidth="1"/>
    <col min="10260" max="10260" width="12.109375" style="274" customWidth="1"/>
    <col min="10261" max="10261" width="13.109375" style="274" customWidth="1"/>
    <col min="10262" max="10262" width="11.44140625" style="274" customWidth="1"/>
    <col min="10263" max="10263" width="11.5546875" style="274" customWidth="1"/>
    <col min="10264" max="10264" width="12.6640625" style="274" customWidth="1"/>
    <col min="10265" max="10496" width="9.109375" style="274"/>
    <col min="10497" max="10497" width="4.109375" style="274" customWidth="1"/>
    <col min="10498" max="10498" width="43.33203125" style="274" customWidth="1"/>
    <col min="10499" max="10499" width="7.109375" style="274" customWidth="1"/>
    <col min="10500" max="10500" width="4.6640625" style="274" customWidth="1"/>
    <col min="10501" max="10501" width="14.33203125" style="274" customWidth="1"/>
    <col min="10502" max="10502" width="15.109375" style="274" customWidth="1"/>
    <col min="10503" max="10503" width="12.6640625" style="274" customWidth="1"/>
    <col min="10504" max="10514" width="11.6640625" style="274" customWidth="1"/>
    <col min="10515" max="10515" width="13.109375" style="274" customWidth="1"/>
    <col min="10516" max="10516" width="12.109375" style="274" customWidth="1"/>
    <col min="10517" max="10517" width="13.109375" style="274" customWidth="1"/>
    <col min="10518" max="10518" width="11.44140625" style="274" customWidth="1"/>
    <col min="10519" max="10519" width="11.5546875" style="274" customWidth="1"/>
    <col min="10520" max="10520" width="12.6640625" style="274" customWidth="1"/>
    <col min="10521" max="10752" width="9.109375" style="274"/>
    <col min="10753" max="10753" width="4.109375" style="274" customWidth="1"/>
    <col min="10754" max="10754" width="43.33203125" style="274" customWidth="1"/>
    <col min="10755" max="10755" width="7.109375" style="274" customWidth="1"/>
    <col min="10756" max="10756" width="4.6640625" style="274" customWidth="1"/>
    <col min="10757" max="10757" width="14.33203125" style="274" customWidth="1"/>
    <col min="10758" max="10758" width="15.109375" style="274" customWidth="1"/>
    <col min="10759" max="10759" width="12.6640625" style="274" customWidth="1"/>
    <col min="10760" max="10770" width="11.6640625" style="274" customWidth="1"/>
    <col min="10771" max="10771" width="13.109375" style="274" customWidth="1"/>
    <col min="10772" max="10772" width="12.109375" style="274" customWidth="1"/>
    <col min="10773" max="10773" width="13.109375" style="274" customWidth="1"/>
    <col min="10774" max="10774" width="11.44140625" style="274" customWidth="1"/>
    <col min="10775" max="10775" width="11.5546875" style="274" customWidth="1"/>
    <col min="10776" max="10776" width="12.6640625" style="274" customWidth="1"/>
    <col min="10777" max="11008" width="9.109375" style="274"/>
    <col min="11009" max="11009" width="4.109375" style="274" customWidth="1"/>
    <col min="11010" max="11010" width="43.33203125" style="274" customWidth="1"/>
    <col min="11011" max="11011" width="7.109375" style="274" customWidth="1"/>
    <col min="11012" max="11012" width="4.6640625" style="274" customWidth="1"/>
    <col min="11013" max="11013" width="14.33203125" style="274" customWidth="1"/>
    <col min="11014" max="11014" width="15.109375" style="274" customWidth="1"/>
    <col min="11015" max="11015" width="12.6640625" style="274" customWidth="1"/>
    <col min="11016" max="11026" width="11.6640625" style="274" customWidth="1"/>
    <col min="11027" max="11027" width="13.109375" style="274" customWidth="1"/>
    <col min="11028" max="11028" width="12.109375" style="274" customWidth="1"/>
    <col min="11029" max="11029" width="13.109375" style="274" customWidth="1"/>
    <col min="11030" max="11030" width="11.44140625" style="274" customWidth="1"/>
    <col min="11031" max="11031" width="11.5546875" style="274" customWidth="1"/>
    <col min="11032" max="11032" width="12.6640625" style="274" customWidth="1"/>
    <col min="11033" max="11264" width="9.109375" style="274"/>
    <col min="11265" max="11265" width="4.109375" style="274" customWidth="1"/>
    <col min="11266" max="11266" width="43.33203125" style="274" customWidth="1"/>
    <col min="11267" max="11267" width="7.109375" style="274" customWidth="1"/>
    <col min="11268" max="11268" width="4.6640625" style="274" customWidth="1"/>
    <col min="11269" max="11269" width="14.33203125" style="274" customWidth="1"/>
    <col min="11270" max="11270" width="15.109375" style="274" customWidth="1"/>
    <col min="11271" max="11271" width="12.6640625" style="274" customWidth="1"/>
    <col min="11272" max="11282" width="11.6640625" style="274" customWidth="1"/>
    <col min="11283" max="11283" width="13.109375" style="274" customWidth="1"/>
    <col min="11284" max="11284" width="12.109375" style="274" customWidth="1"/>
    <col min="11285" max="11285" width="13.109375" style="274" customWidth="1"/>
    <col min="11286" max="11286" width="11.44140625" style="274" customWidth="1"/>
    <col min="11287" max="11287" width="11.5546875" style="274" customWidth="1"/>
    <col min="11288" max="11288" width="12.6640625" style="274" customWidth="1"/>
    <col min="11289" max="11520" width="9.109375" style="274"/>
    <col min="11521" max="11521" width="4.109375" style="274" customWidth="1"/>
    <col min="11522" max="11522" width="43.33203125" style="274" customWidth="1"/>
    <col min="11523" max="11523" width="7.109375" style="274" customWidth="1"/>
    <col min="11524" max="11524" width="4.6640625" style="274" customWidth="1"/>
    <col min="11525" max="11525" width="14.33203125" style="274" customWidth="1"/>
    <col min="11526" max="11526" width="15.109375" style="274" customWidth="1"/>
    <col min="11527" max="11527" width="12.6640625" style="274" customWidth="1"/>
    <col min="11528" max="11538" width="11.6640625" style="274" customWidth="1"/>
    <col min="11539" max="11539" width="13.109375" style="274" customWidth="1"/>
    <col min="11540" max="11540" width="12.109375" style="274" customWidth="1"/>
    <col min="11541" max="11541" width="13.109375" style="274" customWidth="1"/>
    <col min="11542" max="11542" width="11.44140625" style="274" customWidth="1"/>
    <col min="11543" max="11543" width="11.5546875" style="274" customWidth="1"/>
    <col min="11544" max="11544" width="12.6640625" style="274" customWidth="1"/>
    <col min="11545" max="11776" width="9.109375" style="274"/>
    <col min="11777" max="11777" width="4.109375" style="274" customWidth="1"/>
    <col min="11778" max="11778" width="43.33203125" style="274" customWidth="1"/>
    <col min="11779" max="11779" width="7.109375" style="274" customWidth="1"/>
    <col min="11780" max="11780" width="4.6640625" style="274" customWidth="1"/>
    <col min="11781" max="11781" width="14.33203125" style="274" customWidth="1"/>
    <col min="11782" max="11782" width="15.109375" style="274" customWidth="1"/>
    <col min="11783" max="11783" width="12.6640625" style="274" customWidth="1"/>
    <col min="11784" max="11794" width="11.6640625" style="274" customWidth="1"/>
    <col min="11795" max="11795" width="13.109375" style="274" customWidth="1"/>
    <col min="11796" max="11796" width="12.109375" style="274" customWidth="1"/>
    <col min="11797" max="11797" width="13.109375" style="274" customWidth="1"/>
    <col min="11798" max="11798" width="11.44140625" style="274" customWidth="1"/>
    <col min="11799" max="11799" width="11.5546875" style="274" customWidth="1"/>
    <col min="11800" max="11800" width="12.6640625" style="274" customWidth="1"/>
    <col min="11801" max="12032" width="9.109375" style="274"/>
    <col min="12033" max="12033" width="4.109375" style="274" customWidth="1"/>
    <col min="12034" max="12034" width="43.33203125" style="274" customWidth="1"/>
    <col min="12035" max="12035" width="7.109375" style="274" customWidth="1"/>
    <col min="12036" max="12036" width="4.6640625" style="274" customWidth="1"/>
    <col min="12037" max="12037" width="14.33203125" style="274" customWidth="1"/>
    <col min="12038" max="12038" width="15.109375" style="274" customWidth="1"/>
    <col min="12039" max="12039" width="12.6640625" style="274" customWidth="1"/>
    <col min="12040" max="12050" width="11.6640625" style="274" customWidth="1"/>
    <col min="12051" max="12051" width="13.109375" style="274" customWidth="1"/>
    <col min="12052" max="12052" width="12.109375" style="274" customWidth="1"/>
    <col min="12053" max="12053" width="13.109375" style="274" customWidth="1"/>
    <col min="12054" max="12054" width="11.44140625" style="274" customWidth="1"/>
    <col min="12055" max="12055" width="11.5546875" style="274" customWidth="1"/>
    <col min="12056" max="12056" width="12.6640625" style="274" customWidth="1"/>
    <col min="12057" max="12288" width="9.109375" style="274"/>
    <col min="12289" max="12289" width="4.109375" style="274" customWidth="1"/>
    <col min="12290" max="12290" width="43.33203125" style="274" customWidth="1"/>
    <col min="12291" max="12291" width="7.109375" style="274" customWidth="1"/>
    <col min="12292" max="12292" width="4.6640625" style="274" customWidth="1"/>
    <col min="12293" max="12293" width="14.33203125" style="274" customWidth="1"/>
    <col min="12294" max="12294" width="15.109375" style="274" customWidth="1"/>
    <col min="12295" max="12295" width="12.6640625" style="274" customWidth="1"/>
    <col min="12296" max="12306" width="11.6640625" style="274" customWidth="1"/>
    <col min="12307" max="12307" width="13.109375" style="274" customWidth="1"/>
    <col min="12308" max="12308" width="12.109375" style="274" customWidth="1"/>
    <col min="12309" max="12309" width="13.109375" style="274" customWidth="1"/>
    <col min="12310" max="12310" width="11.44140625" style="274" customWidth="1"/>
    <col min="12311" max="12311" width="11.5546875" style="274" customWidth="1"/>
    <col min="12312" max="12312" width="12.6640625" style="274" customWidth="1"/>
    <col min="12313" max="12544" width="9.109375" style="274"/>
    <col min="12545" max="12545" width="4.109375" style="274" customWidth="1"/>
    <col min="12546" max="12546" width="43.33203125" style="274" customWidth="1"/>
    <col min="12547" max="12547" width="7.109375" style="274" customWidth="1"/>
    <col min="12548" max="12548" width="4.6640625" style="274" customWidth="1"/>
    <col min="12549" max="12549" width="14.33203125" style="274" customWidth="1"/>
    <col min="12550" max="12550" width="15.109375" style="274" customWidth="1"/>
    <col min="12551" max="12551" width="12.6640625" style="274" customWidth="1"/>
    <col min="12552" max="12562" width="11.6640625" style="274" customWidth="1"/>
    <col min="12563" max="12563" width="13.109375" style="274" customWidth="1"/>
    <col min="12564" max="12564" width="12.109375" style="274" customWidth="1"/>
    <col min="12565" max="12565" width="13.109375" style="274" customWidth="1"/>
    <col min="12566" max="12566" width="11.44140625" style="274" customWidth="1"/>
    <col min="12567" max="12567" width="11.5546875" style="274" customWidth="1"/>
    <col min="12568" max="12568" width="12.6640625" style="274" customWidth="1"/>
    <col min="12569" max="12800" width="9.109375" style="274"/>
    <col min="12801" max="12801" width="4.109375" style="274" customWidth="1"/>
    <col min="12802" max="12802" width="43.33203125" style="274" customWidth="1"/>
    <col min="12803" max="12803" width="7.109375" style="274" customWidth="1"/>
    <col min="12804" max="12804" width="4.6640625" style="274" customWidth="1"/>
    <col min="12805" max="12805" width="14.33203125" style="274" customWidth="1"/>
    <col min="12806" max="12806" width="15.109375" style="274" customWidth="1"/>
    <col min="12807" max="12807" width="12.6640625" style="274" customWidth="1"/>
    <col min="12808" max="12818" width="11.6640625" style="274" customWidth="1"/>
    <col min="12819" max="12819" width="13.109375" style="274" customWidth="1"/>
    <col min="12820" max="12820" width="12.109375" style="274" customWidth="1"/>
    <col min="12821" max="12821" width="13.109375" style="274" customWidth="1"/>
    <col min="12822" max="12822" width="11.44140625" style="274" customWidth="1"/>
    <col min="12823" max="12823" width="11.5546875" style="274" customWidth="1"/>
    <col min="12824" max="12824" width="12.6640625" style="274" customWidth="1"/>
    <col min="12825" max="13056" width="9.109375" style="274"/>
    <col min="13057" max="13057" width="4.109375" style="274" customWidth="1"/>
    <col min="13058" max="13058" width="43.33203125" style="274" customWidth="1"/>
    <col min="13059" max="13059" width="7.109375" style="274" customWidth="1"/>
    <col min="13060" max="13060" width="4.6640625" style="274" customWidth="1"/>
    <col min="13061" max="13061" width="14.33203125" style="274" customWidth="1"/>
    <col min="13062" max="13062" width="15.109375" style="274" customWidth="1"/>
    <col min="13063" max="13063" width="12.6640625" style="274" customWidth="1"/>
    <col min="13064" max="13074" width="11.6640625" style="274" customWidth="1"/>
    <col min="13075" max="13075" width="13.109375" style="274" customWidth="1"/>
    <col min="13076" max="13076" width="12.109375" style="274" customWidth="1"/>
    <col min="13077" max="13077" width="13.109375" style="274" customWidth="1"/>
    <col min="13078" max="13078" width="11.44140625" style="274" customWidth="1"/>
    <col min="13079" max="13079" width="11.5546875" style="274" customWidth="1"/>
    <col min="13080" max="13080" width="12.6640625" style="274" customWidth="1"/>
    <col min="13081" max="13312" width="9.109375" style="274"/>
    <col min="13313" max="13313" width="4.109375" style="274" customWidth="1"/>
    <col min="13314" max="13314" width="43.33203125" style="274" customWidth="1"/>
    <col min="13315" max="13315" width="7.109375" style="274" customWidth="1"/>
    <col min="13316" max="13316" width="4.6640625" style="274" customWidth="1"/>
    <col min="13317" max="13317" width="14.33203125" style="274" customWidth="1"/>
    <col min="13318" max="13318" width="15.109375" style="274" customWidth="1"/>
    <col min="13319" max="13319" width="12.6640625" style="274" customWidth="1"/>
    <col min="13320" max="13330" width="11.6640625" style="274" customWidth="1"/>
    <col min="13331" max="13331" width="13.109375" style="274" customWidth="1"/>
    <col min="13332" max="13332" width="12.109375" style="274" customWidth="1"/>
    <col min="13333" max="13333" width="13.109375" style="274" customWidth="1"/>
    <col min="13334" max="13334" width="11.44140625" style="274" customWidth="1"/>
    <col min="13335" max="13335" width="11.5546875" style="274" customWidth="1"/>
    <col min="13336" max="13336" width="12.6640625" style="274" customWidth="1"/>
    <col min="13337" max="13568" width="9.109375" style="274"/>
    <col min="13569" max="13569" width="4.109375" style="274" customWidth="1"/>
    <col min="13570" max="13570" width="43.33203125" style="274" customWidth="1"/>
    <col min="13571" max="13571" width="7.109375" style="274" customWidth="1"/>
    <col min="13572" max="13572" width="4.6640625" style="274" customWidth="1"/>
    <col min="13573" max="13573" width="14.33203125" style="274" customWidth="1"/>
    <col min="13574" max="13574" width="15.109375" style="274" customWidth="1"/>
    <col min="13575" max="13575" width="12.6640625" style="274" customWidth="1"/>
    <col min="13576" max="13586" width="11.6640625" style="274" customWidth="1"/>
    <col min="13587" max="13587" width="13.109375" style="274" customWidth="1"/>
    <col min="13588" max="13588" width="12.109375" style="274" customWidth="1"/>
    <col min="13589" max="13589" width="13.109375" style="274" customWidth="1"/>
    <col min="13590" max="13590" width="11.44140625" style="274" customWidth="1"/>
    <col min="13591" max="13591" width="11.5546875" style="274" customWidth="1"/>
    <col min="13592" max="13592" width="12.6640625" style="274" customWidth="1"/>
    <col min="13593" max="13824" width="9.109375" style="274"/>
    <col min="13825" max="13825" width="4.109375" style="274" customWidth="1"/>
    <col min="13826" max="13826" width="43.33203125" style="274" customWidth="1"/>
    <col min="13827" max="13827" width="7.109375" style="274" customWidth="1"/>
    <col min="13828" max="13828" width="4.6640625" style="274" customWidth="1"/>
    <col min="13829" max="13829" width="14.33203125" style="274" customWidth="1"/>
    <col min="13830" max="13830" width="15.109375" style="274" customWidth="1"/>
    <col min="13831" max="13831" width="12.6640625" style="274" customWidth="1"/>
    <col min="13832" max="13842" width="11.6640625" style="274" customWidth="1"/>
    <col min="13843" max="13843" width="13.109375" style="274" customWidth="1"/>
    <col min="13844" max="13844" width="12.109375" style="274" customWidth="1"/>
    <col min="13845" max="13845" width="13.109375" style="274" customWidth="1"/>
    <col min="13846" max="13846" width="11.44140625" style="274" customWidth="1"/>
    <col min="13847" max="13847" width="11.5546875" style="274" customWidth="1"/>
    <col min="13848" max="13848" width="12.6640625" style="274" customWidth="1"/>
    <col min="13849" max="14080" width="9.109375" style="274"/>
    <col min="14081" max="14081" width="4.109375" style="274" customWidth="1"/>
    <col min="14082" max="14082" width="43.33203125" style="274" customWidth="1"/>
    <col min="14083" max="14083" width="7.109375" style="274" customWidth="1"/>
    <col min="14084" max="14084" width="4.6640625" style="274" customWidth="1"/>
    <col min="14085" max="14085" width="14.33203125" style="274" customWidth="1"/>
    <col min="14086" max="14086" width="15.109375" style="274" customWidth="1"/>
    <col min="14087" max="14087" width="12.6640625" style="274" customWidth="1"/>
    <col min="14088" max="14098" width="11.6640625" style="274" customWidth="1"/>
    <col min="14099" max="14099" width="13.109375" style="274" customWidth="1"/>
    <col min="14100" max="14100" width="12.109375" style="274" customWidth="1"/>
    <col min="14101" max="14101" width="13.109375" style="274" customWidth="1"/>
    <col min="14102" max="14102" width="11.44140625" style="274" customWidth="1"/>
    <col min="14103" max="14103" width="11.5546875" style="274" customWidth="1"/>
    <col min="14104" max="14104" width="12.6640625" style="274" customWidth="1"/>
    <col min="14105" max="14336" width="9.109375" style="274"/>
    <col min="14337" max="14337" width="4.109375" style="274" customWidth="1"/>
    <col min="14338" max="14338" width="43.33203125" style="274" customWidth="1"/>
    <col min="14339" max="14339" width="7.109375" style="274" customWidth="1"/>
    <col min="14340" max="14340" width="4.6640625" style="274" customWidth="1"/>
    <col min="14341" max="14341" width="14.33203125" style="274" customWidth="1"/>
    <col min="14342" max="14342" width="15.109375" style="274" customWidth="1"/>
    <col min="14343" max="14343" width="12.6640625" style="274" customWidth="1"/>
    <col min="14344" max="14354" width="11.6640625" style="274" customWidth="1"/>
    <col min="14355" max="14355" width="13.109375" style="274" customWidth="1"/>
    <col min="14356" max="14356" width="12.109375" style="274" customWidth="1"/>
    <col min="14357" max="14357" width="13.109375" style="274" customWidth="1"/>
    <col min="14358" max="14358" width="11.44140625" style="274" customWidth="1"/>
    <col min="14359" max="14359" width="11.5546875" style="274" customWidth="1"/>
    <col min="14360" max="14360" width="12.6640625" style="274" customWidth="1"/>
    <col min="14361" max="14592" width="9.109375" style="274"/>
    <col min="14593" max="14593" width="4.109375" style="274" customWidth="1"/>
    <col min="14594" max="14594" width="43.33203125" style="274" customWidth="1"/>
    <col min="14595" max="14595" width="7.109375" style="274" customWidth="1"/>
    <col min="14596" max="14596" width="4.6640625" style="274" customWidth="1"/>
    <col min="14597" max="14597" width="14.33203125" style="274" customWidth="1"/>
    <col min="14598" max="14598" width="15.109375" style="274" customWidth="1"/>
    <col min="14599" max="14599" width="12.6640625" style="274" customWidth="1"/>
    <col min="14600" max="14610" width="11.6640625" style="274" customWidth="1"/>
    <col min="14611" max="14611" width="13.109375" style="274" customWidth="1"/>
    <col min="14612" max="14612" width="12.109375" style="274" customWidth="1"/>
    <col min="14613" max="14613" width="13.109375" style="274" customWidth="1"/>
    <col min="14614" max="14614" width="11.44140625" style="274" customWidth="1"/>
    <col min="14615" max="14615" width="11.5546875" style="274" customWidth="1"/>
    <col min="14616" max="14616" width="12.6640625" style="274" customWidth="1"/>
    <col min="14617" max="14848" width="9.109375" style="274"/>
    <col min="14849" max="14849" width="4.109375" style="274" customWidth="1"/>
    <col min="14850" max="14850" width="43.33203125" style="274" customWidth="1"/>
    <col min="14851" max="14851" width="7.109375" style="274" customWidth="1"/>
    <col min="14852" max="14852" width="4.6640625" style="274" customWidth="1"/>
    <col min="14853" max="14853" width="14.33203125" style="274" customWidth="1"/>
    <col min="14854" max="14854" width="15.109375" style="274" customWidth="1"/>
    <col min="14855" max="14855" width="12.6640625" style="274" customWidth="1"/>
    <col min="14856" max="14866" width="11.6640625" style="274" customWidth="1"/>
    <col min="14867" max="14867" width="13.109375" style="274" customWidth="1"/>
    <col min="14868" max="14868" width="12.109375" style="274" customWidth="1"/>
    <col min="14869" max="14869" width="13.109375" style="274" customWidth="1"/>
    <col min="14870" max="14870" width="11.44140625" style="274" customWidth="1"/>
    <col min="14871" max="14871" width="11.5546875" style="274" customWidth="1"/>
    <col min="14872" max="14872" width="12.6640625" style="274" customWidth="1"/>
    <col min="14873" max="15104" width="9.109375" style="274"/>
    <col min="15105" max="15105" width="4.109375" style="274" customWidth="1"/>
    <col min="15106" max="15106" width="43.33203125" style="274" customWidth="1"/>
    <col min="15107" max="15107" width="7.109375" style="274" customWidth="1"/>
    <col min="15108" max="15108" width="4.6640625" style="274" customWidth="1"/>
    <col min="15109" max="15109" width="14.33203125" style="274" customWidth="1"/>
    <col min="15110" max="15110" width="15.109375" style="274" customWidth="1"/>
    <col min="15111" max="15111" width="12.6640625" style="274" customWidth="1"/>
    <col min="15112" max="15122" width="11.6640625" style="274" customWidth="1"/>
    <col min="15123" max="15123" width="13.109375" style="274" customWidth="1"/>
    <col min="15124" max="15124" width="12.109375" style="274" customWidth="1"/>
    <col min="15125" max="15125" width="13.109375" style="274" customWidth="1"/>
    <col min="15126" max="15126" width="11.44140625" style="274" customWidth="1"/>
    <col min="15127" max="15127" width="11.5546875" style="274" customWidth="1"/>
    <col min="15128" max="15128" width="12.6640625" style="274" customWidth="1"/>
    <col min="15129" max="15360" width="9.109375" style="274"/>
    <col min="15361" max="15361" width="4.109375" style="274" customWidth="1"/>
    <col min="15362" max="15362" width="43.33203125" style="274" customWidth="1"/>
    <col min="15363" max="15363" width="7.109375" style="274" customWidth="1"/>
    <col min="15364" max="15364" width="4.6640625" style="274" customWidth="1"/>
    <col min="15365" max="15365" width="14.33203125" style="274" customWidth="1"/>
    <col min="15366" max="15366" width="15.109375" style="274" customWidth="1"/>
    <col min="15367" max="15367" width="12.6640625" style="274" customWidth="1"/>
    <col min="15368" max="15378" width="11.6640625" style="274" customWidth="1"/>
    <col min="15379" max="15379" width="13.109375" style="274" customWidth="1"/>
    <col min="15380" max="15380" width="12.109375" style="274" customWidth="1"/>
    <col min="15381" max="15381" width="13.109375" style="274" customWidth="1"/>
    <col min="15382" max="15382" width="11.44140625" style="274" customWidth="1"/>
    <col min="15383" max="15383" width="11.5546875" style="274" customWidth="1"/>
    <col min="15384" max="15384" width="12.6640625" style="274" customWidth="1"/>
    <col min="15385" max="15616" width="9.109375" style="274"/>
    <col min="15617" max="15617" width="4.109375" style="274" customWidth="1"/>
    <col min="15618" max="15618" width="43.33203125" style="274" customWidth="1"/>
    <col min="15619" max="15619" width="7.109375" style="274" customWidth="1"/>
    <col min="15620" max="15620" width="4.6640625" style="274" customWidth="1"/>
    <col min="15621" max="15621" width="14.33203125" style="274" customWidth="1"/>
    <col min="15622" max="15622" width="15.109375" style="274" customWidth="1"/>
    <col min="15623" max="15623" width="12.6640625" style="274" customWidth="1"/>
    <col min="15624" max="15634" width="11.6640625" style="274" customWidth="1"/>
    <col min="15635" max="15635" width="13.109375" style="274" customWidth="1"/>
    <col min="15636" max="15636" width="12.109375" style="274" customWidth="1"/>
    <col min="15637" max="15637" width="13.109375" style="274" customWidth="1"/>
    <col min="15638" max="15638" width="11.44140625" style="274" customWidth="1"/>
    <col min="15639" max="15639" width="11.5546875" style="274" customWidth="1"/>
    <col min="15640" max="15640" width="12.6640625" style="274" customWidth="1"/>
    <col min="15641" max="15872" width="9.109375" style="274"/>
    <col min="15873" max="15873" width="4.109375" style="274" customWidth="1"/>
    <col min="15874" max="15874" width="43.33203125" style="274" customWidth="1"/>
    <col min="15875" max="15875" width="7.109375" style="274" customWidth="1"/>
    <col min="15876" max="15876" width="4.6640625" style="274" customWidth="1"/>
    <col min="15877" max="15877" width="14.33203125" style="274" customWidth="1"/>
    <col min="15878" max="15878" width="15.109375" style="274" customWidth="1"/>
    <col min="15879" max="15879" width="12.6640625" style="274" customWidth="1"/>
    <col min="15880" max="15890" width="11.6640625" style="274" customWidth="1"/>
    <col min="15891" max="15891" width="13.109375" style="274" customWidth="1"/>
    <col min="15892" max="15892" width="12.109375" style="274" customWidth="1"/>
    <col min="15893" max="15893" width="13.109375" style="274" customWidth="1"/>
    <col min="15894" max="15894" width="11.44140625" style="274" customWidth="1"/>
    <col min="15895" max="15895" width="11.5546875" style="274" customWidth="1"/>
    <col min="15896" max="15896" width="12.6640625" style="274" customWidth="1"/>
    <col min="15897" max="16128" width="9.109375" style="274"/>
    <col min="16129" max="16129" width="4.109375" style="274" customWidth="1"/>
    <col min="16130" max="16130" width="43.33203125" style="274" customWidth="1"/>
    <col min="16131" max="16131" width="7.109375" style="274" customWidth="1"/>
    <col min="16132" max="16132" width="4.6640625" style="274" customWidth="1"/>
    <col min="16133" max="16133" width="14.33203125" style="274" customWidth="1"/>
    <col min="16134" max="16134" width="15.109375" style="274" customWidth="1"/>
    <col min="16135" max="16135" width="12.6640625" style="274" customWidth="1"/>
    <col min="16136" max="16146" width="11.6640625" style="274" customWidth="1"/>
    <col min="16147" max="16147" width="13.109375" style="274" customWidth="1"/>
    <col min="16148" max="16148" width="12.109375" style="274" customWidth="1"/>
    <col min="16149" max="16149" width="13.109375" style="274" customWidth="1"/>
    <col min="16150" max="16150" width="11.44140625" style="274" customWidth="1"/>
    <col min="16151" max="16151" width="11.5546875" style="274" customWidth="1"/>
    <col min="16152" max="16152" width="12.6640625" style="274" customWidth="1"/>
    <col min="16153" max="16384" width="9.109375" style="274"/>
  </cols>
  <sheetData>
    <row r="1" spans="1:6" s="269" customFormat="1" ht="13.8" thickBot="1" x14ac:dyDescent="0.3">
      <c r="A1" s="142" t="s">
        <v>0</v>
      </c>
      <c r="B1" s="143" t="s">
        <v>1</v>
      </c>
      <c r="C1" s="144" t="s">
        <v>248</v>
      </c>
      <c r="D1" s="144" t="s">
        <v>249</v>
      </c>
      <c r="E1" s="145" t="s">
        <v>250</v>
      </c>
      <c r="F1" s="146" t="s">
        <v>172</v>
      </c>
    </row>
    <row r="2" spans="1:6" ht="13.8" thickTop="1" x14ac:dyDescent="0.25">
      <c r="A2" s="270"/>
      <c r="B2" s="271"/>
      <c r="C2" s="272"/>
      <c r="D2" s="272"/>
      <c r="E2" s="407"/>
      <c r="F2" s="273"/>
    </row>
    <row r="3" spans="1:6" ht="26.4" x14ac:dyDescent="0.25">
      <c r="A3" s="270"/>
      <c r="B3" s="152" t="s">
        <v>831</v>
      </c>
      <c r="C3" s="272"/>
      <c r="D3" s="272"/>
      <c r="E3" s="275"/>
      <c r="F3" s="273"/>
    </row>
    <row r="4" spans="1:6" x14ac:dyDescent="0.25">
      <c r="A4" s="270"/>
      <c r="B4" s="152"/>
      <c r="C4" s="272"/>
      <c r="D4" s="272"/>
      <c r="E4" s="275"/>
      <c r="F4" s="273"/>
    </row>
    <row r="5" spans="1:6" x14ac:dyDescent="0.25">
      <c r="A5" s="270"/>
      <c r="B5" s="152" t="s">
        <v>832</v>
      </c>
      <c r="C5" s="272"/>
      <c r="D5" s="272"/>
      <c r="E5" s="405"/>
      <c r="F5" s="273"/>
    </row>
    <row r="6" spans="1:6" x14ac:dyDescent="0.25">
      <c r="A6" s="270"/>
      <c r="B6" s="271"/>
      <c r="C6" s="272"/>
      <c r="D6" s="272"/>
      <c r="E6" s="405"/>
      <c r="F6" s="273"/>
    </row>
    <row r="7" spans="1:6" x14ac:dyDescent="0.25">
      <c r="A7" s="270"/>
      <c r="B7" s="152" t="s">
        <v>254</v>
      </c>
      <c r="C7" s="272"/>
      <c r="D7" s="272" t="s">
        <v>255</v>
      </c>
      <c r="E7" s="405"/>
      <c r="F7" s="273"/>
    </row>
    <row r="8" spans="1:6" ht="9" customHeight="1" x14ac:dyDescent="0.25">
      <c r="A8" s="270"/>
      <c r="B8" s="154"/>
      <c r="C8" s="272"/>
      <c r="D8" s="272"/>
      <c r="E8" s="405"/>
      <c r="F8" s="273"/>
    </row>
    <row r="9" spans="1:6" x14ac:dyDescent="0.25">
      <c r="A9" s="270"/>
      <c r="B9" s="152" t="s">
        <v>256</v>
      </c>
      <c r="C9" s="272"/>
      <c r="D9" s="272" t="s">
        <v>255</v>
      </c>
      <c r="E9" s="405"/>
      <c r="F9" s="273"/>
    </row>
    <row r="10" spans="1:6" ht="9" customHeight="1" x14ac:dyDescent="0.25">
      <c r="A10" s="270"/>
      <c r="B10" s="271"/>
      <c r="C10" s="272"/>
      <c r="D10" s="272"/>
      <c r="E10" s="405"/>
      <c r="F10" s="273"/>
    </row>
    <row r="11" spans="1:6" x14ac:dyDescent="0.25">
      <c r="A11" s="270"/>
      <c r="B11" s="271" t="s">
        <v>358</v>
      </c>
      <c r="C11" s="272"/>
      <c r="D11" s="272" t="s">
        <v>255</v>
      </c>
      <c r="E11" s="405"/>
      <c r="F11" s="273"/>
    </row>
    <row r="12" spans="1:6" ht="9" customHeight="1" x14ac:dyDescent="0.25">
      <c r="A12" s="270"/>
      <c r="B12" s="271"/>
      <c r="C12" s="272"/>
      <c r="D12" s="272"/>
      <c r="E12" s="405"/>
      <c r="F12" s="273"/>
    </row>
    <row r="13" spans="1:6" ht="29.25" customHeight="1" x14ac:dyDescent="0.25">
      <c r="A13" s="270"/>
      <c r="B13" s="276" t="s">
        <v>833</v>
      </c>
      <c r="C13" s="272"/>
      <c r="D13" s="272"/>
      <c r="E13" s="405"/>
      <c r="F13" s="273"/>
    </row>
    <row r="14" spans="1:6" ht="9" customHeight="1" x14ac:dyDescent="0.25">
      <c r="A14" s="270"/>
      <c r="B14" s="276"/>
      <c r="C14" s="272"/>
      <c r="D14" s="272"/>
      <c r="E14" s="405"/>
      <c r="F14" s="273"/>
    </row>
    <row r="15" spans="1:6" ht="40.5" customHeight="1" x14ac:dyDescent="0.25">
      <c r="A15" s="270"/>
      <c r="B15" s="183" t="s">
        <v>834</v>
      </c>
      <c r="C15" s="272"/>
      <c r="D15" s="272"/>
      <c r="E15" s="405"/>
      <c r="F15" s="273"/>
    </row>
    <row r="16" spans="1:6" x14ac:dyDescent="0.25">
      <c r="A16" s="270"/>
      <c r="B16" s="276"/>
      <c r="C16" s="272"/>
      <c r="D16" s="272"/>
      <c r="E16" s="405"/>
      <c r="F16" s="273"/>
    </row>
    <row r="17" spans="1:6" ht="52.8" x14ac:dyDescent="0.25">
      <c r="A17" s="278" t="s">
        <v>262</v>
      </c>
      <c r="B17" s="293" t="s">
        <v>835</v>
      </c>
      <c r="C17" s="272"/>
      <c r="D17" s="279" t="s">
        <v>468</v>
      </c>
      <c r="E17" s="384"/>
      <c r="F17" s="280">
        <f>E17</f>
        <v>0</v>
      </c>
    </row>
    <row r="18" spans="1:6" ht="12" customHeight="1" x14ac:dyDescent="0.25">
      <c r="A18" s="278"/>
      <c r="B18" s="276"/>
      <c r="C18" s="272"/>
      <c r="D18" s="279"/>
      <c r="E18" s="384"/>
      <c r="F18" s="280"/>
    </row>
    <row r="19" spans="1:6" ht="39" customHeight="1" x14ac:dyDescent="0.25">
      <c r="A19" s="278" t="s">
        <v>266</v>
      </c>
      <c r="B19" s="293" t="s">
        <v>836</v>
      </c>
      <c r="C19" s="272"/>
      <c r="D19" s="279" t="s">
        <v>468</v>
      </c>
      <c r="E19" s="384"/>
      <c r="F19" s="280">
        <f>E19</f>
        <v>0</v>
      </c>
    </row>
    <row r="20" spans="1:6" ht="12" customHeight="1" x14ac:dyDescent="0.25">
      <c r="A20" s="270"/>
      <c r="B20" s="276"/>
      <c r="C20" s="272"/>
      <c r="D20" s="272"/>
      <c r="E20" s="405"/>
      <c r="F20" s="273"/>
    </row>
    <row r="21" spans="1:6" ht="27" customHeight="1" x14ac:dyDescent="0.25">
      <c r="A21" s="278" t="s">
        <v>270</v>
      </c>
      <c r="B21" s="293" t="s">
        <v>837</v>
      </c>
      <c r="C21" s="272"/>
      <c r="D21" s="279" t="s">
        <v>468</v>
      </c>
      <c r="E21" s="384"/>
      <c r="F21" s="280">
        <f>E21</f>
        <v>0</v>
      </c>
    </row>
    <row r="22" spans="1:6" ht="11.25" customHeight="1" x14ac:dyDescent="0.25">
      <c r="A22" s="278"/>
      <c r="B22" s="276"/>
      <c r="C22" s="272"/>
      <c r="D22" s="279"/>
      <c r="E22" s="384"/>
      <c r="F22" s="280"/>
    </row>
    <row r="23" spans="1:6" ht="39.6" x14ac:dyDescent="0.25">
      <c r="A23" s="278" t="s">
        <v>272</v>
      </c>
      <c r="B23" s="293" t="s">
        <v>838</v>
      </c>
      <c r="C23" s="272"/>
      <c r="D23" s="279" t="s">
        <v>468</v>
      </c>
      <c r="E23" s="405"/>
      <c r="F23" s="280">
        <f>E23</f>
        <v>0</v>
      </c>
    </row>
    <row r="24" spans="1:6" ht="12" customHeight="1" x14ac:dyDescent="0.25">
      <c r="A24" s="278"/>
      <c r="B24" s="276"/>
      <c r="C24" s="272"/>
      <c r="D24" s="279"/>
      <c r="E24" s="384"/>
      <c r="F24" s="280"/>
    </row>
    <row r="25" spans="1:6" ht="40.5" customHeight="1" x14ac:dyDescent="0.25">
      <c r="A25" s="278" t="s">
        <v>276</v>
      </c>
      <c r="B25" s="293" t="s">
        <v>839</v>
      </c>
      <c r="C25" s="272"/>
      <c r="D25" s="279" t="s">
        <v>468</v>
      </c>
      <c r="E25" s="384"/>
      <c r="F25" s="280">
        <f>E25</f>
        <v>0</v>
      </c>
    </row>
    <row r="26" spans="1:6" ht="11.25" customHeight="1" x14ac:dyDescent="0.25">
      <c r="A26" s="278"/>
      <c r="B26" s="293"/>
      <c r="C26" s="272"/>
      <c r="D26" s="279"/>
      <c r="E26" s="384"/>
      <c r="F26" s="280"/>
    </row>
    <row r="27" spans="1:6" ht="26.4" x14ac:dyDescent="0.25">
      <c r="A27" s="278" t="s">
        <v>304</v>
      </c>
      <c r="B27" s="293" t="s">
        <v>840</v>
      </c>
      <c r="C27" s="272"/>
      <c r="D27" s="279" t="s">
        <v>468</v>
      </c>
      <c r="E27" s="405"/>
      <c r="F27" s="280">
        <f>E27</f>
        <v>0</v>
      </c>
    </row>
    <row r="28" spans="1:6" x14ac:dyDescent="0.25">
      <c r="A28" s="278"/>
      <c r="B28" s="293"/>
      <c r="C28" s="272"/>
      <c r="D28" s="279"/>
      <c r="E28" s="405"/>
      <c r="F28" s="277"/>
    </row>
    <row r="29" spans="1:6" x14ac:dyDescent="0.25">
      <c r="A29" s="270" t="s">
        <v>307</v>
      </c>
      <c r="B29" s="276" t="s">
        <v>841</v>
      </c>
      <c r="C29" s="272"/>
      <c r="D29" s="279" t="s">
        <v>468</v>
      </c>
      <c r="E29" s="405"/>
      <c r="F29" s="280">
        <f>E29</f>
        <v>0</v>
      </c>
    </row>
    <row r="30" spans="1:6" ht="12.75" customHeight="1" x14ac:dyDescent="0.25">
      <c r="A30" s="270"/>
      <c r="B30" s="276"/>
      <c r="C30" s="272"/>
      <c r="D30" s="272"/>
      <c r="E30" s="364"/>
      <c r="F30" s="273"/>
    </row>
    <row r="31" spans="1:6" ht="13.8" thickBot="1" x14ac:dyDescent="0.3">
      <c r="A31" s="282"/>
      <c r="B31" s="283"/>
      <c r="C31" s="1199" t="s">
        <v>842</v>
      </c>
      <c r="D31" s="1200"/>
      <c r="E31" s="1201"/>
      <c r="F31" s="163">
        <f>SUM(F12:F30)</f>
        <v>0</v>
      </c>
    </row>
    <row r="32" spans="1:6" x14ac:dyDescent="0.25">
      <c r="A32" s="270"/>
      <c r="B32" s="276"/>
      <c r="C32" s="272"/>
      <c r="D32" s="272"/>
      <c r="E32" s="406"/>
      <c r="F32" s="273"/>
    </row>
    <row r="33" spans="1:6" x14ac:dyDescent="0.25">
      <c r="A33" s="270"/>
      <c r="B33" s="152" t="s">
        <v>843</v>
      </c>
      <c r="C33" s="272"/>
      <c r="D33" s="272"/>
      <c r="E33" s="407"/>
      <c r="F33" s="273"/>
    </row>
    <row r="34" spans="1:6" x14ac:dyDescent="0.25">
      <c r="A34" s="270"/>
      <c r="B34" s="271"/>
      <c r="C34" s="272"/>
      <c r="D34" s="272"/>
      <c r="E34" s="407"/>
      <c r="F34" s="273"/>
    </row>
    <row r="35" spans="1:6" x14ac:dyDescent="0.25">
      <c r="A35" s="270"/>
      <c r="B35" s="152" t="s">
        <v>253</v>
      </c>
      <c r="C35" s="272"/>
      <c r="D35" s="272"/>
      <c r="E35" s="407"/>
      <c r="F35" s="273"/>
    </row>
    <row r="36" spans="1:6" x14ac:dyDescent="0.25">
      <c r="A36" s="270"/>
      <c r="B36" s="271"/>
      <c r="C36" s="272"/>
      <c r="D36" s="272"/>
      <c r="E36" s="364"/>
      <c r="F36" s="273"/>
    </row>
    <row r="37" spans="1:6" ht="12.75" customHeight="1" x14ac:dyDescent="0.25">
      <c r="A37" s="270"/>
      <c r="B37" s="152" t="s">
        <v>254</v>
      </c>
      <c r="C37" s="272"/>
      <c r="D37" s="272" t="s">
        <v>255</v>
      </c>
      <c r="E37" s="364"/>
      <c r="F37" s="273"/>
    </row>
    <row r="38" spans="1:6" ht="12.75" customHeight="1" x14ac:dyDescent="0.25">
      <c r="A38" s="270"/>
      <c r="B38" s="154"/>
      <c r="C38" s="272"/>
      <c r="D38" s="272"/>
      <c r="E38" s="364"/>
      <c r="F38" s="273"/>
    </row>
    <row r="39" spans="1:6" ht="12.75" customHeight="1" x14ac:dyDescent="0.25">
      <c r="A39" s="270"/>
      <c r="B39" s="152" t="s">
        <v>256</v>
      </c>
      <c r="C39" s="272"/>
      <c r="D39" s="272" t="s">
        <v>255</v>
      </c>
      <c r="E39" s="364"/>
      <c r="F39" s="273"/>
    </row>
    <row r="40" spans="1:6" ht="12.75" customHeight="1" x14ac:dyDescent="0.25">
      <c r="A40" s="270"/>
      <c r="B40" s="271"/>
      <c r="C40" s="272"/>
      <c r="D40" s="272"/>
      <c r="E40" s="364"/>
      <c r="F40" s="273"/>
    </row>
    <row r="41" spans="1:6" x14ac:dyDescent="0.25">
      <c r="A41" s="270"/>
      <c r="B41" s="271" t="s">
        <v>257</v>
      </c>
      <c r="C41" s="272"/>
      <c r="D41" s="272" t="s">
        <v>255</v>
      </c>
      <c r="E41" s="364"/>
      <c r="F41" s="273"/>
    </row>
    <row r="42" spans="1:6" x14ac:dyDescent="0.25">
      <c r="A42" s="270"/>
      <c r="B42" s="271"/>
      <c r="C42" s="272"/>
      <c r="D42" s="272"/>
      <c r="E42" s="364"/>
      <c r="F42" s="273"/>
    </row>
    <row r="43" spans="1:6" ht="79.2" x14ac:dyDescent="0.25">
      <c r="A43" s="270"/>
      <c r="B43" s="276" t="s">
        <v>258</v>
      </c>
      <c r="C43" s="272"/>
      <c r="D43" s="272"/>
      <c r="E43" s="364"/>
      <c r="F43" s="273"/>
    </row>
    <row r="44" spans="1:6" ht="12.75" customHeight="1" x14ac:dyDescent="0.25">
      <c r="A44" s="270"/>
      <c r="B44" s="276"/>
      <c r="C44" s="272"/>
      <c r="D44" s="272"/>
      <c r="E44" s="364"/>
      <c r="F44" s="273"/>
    </row>
    <row r="45" spans="1:6" ht="12.75" customHeight="1" x14ac:dyDescent="0.25">
      <c r="A45" s="270"/>
      <c r="B45" s="156" t="s">
        <v>259</v>
      </c>
      <c r="C45" s="272"/>
      <c r="D45" s="272" t="s">
        <v>255</v>
      </c>
      <c r="E45" s="364"/>
      <c r="F45" s="273"/>
    </row>
    <row r="46" spans="1:6" ht="12.75" customHeight="1" x14ac:dyDescent="0.25">
      <c r="A46" s="270"/>
      <c r="B46" s="276"/>
      <c r="C46" s="272"/>
      <c r="D46" s="272"/>
      <c r="E46" s="364"/>
      <c r="F46" s="273"/>
    </row>
    <row r="47" spans="1:6" ht="12.75" customHeight="1" x14ac:dyDescent="0.25">
      <c r="A47" s="270"/>
      <c r="B47" s="157" t="s">
        <v>260</v>
      </c>
      <c r="C47" s="272"/>
      <c r="D47" s="272" t="s">
        <v>255</v>
      </c>
      <c r="E47" s="364"/>
      <c r="F47" s="273"/>
    </row>
    <row r="48" spans="1:6" ht="9.75" customHeight="1" x14ac:dyDescent="0.25">
      <c r="A48" s="270"/>
      <c r="B48" s="276"/>
      <c r="C48" s="272"/>
      <c r="D48" s="272"/>
      <c r="E48" s="364"/>
      <c r="F48" s="273"/>
    </row>
    <row r="49" spans="1:12" ht="12.75" customHeight="1" x14ac:dyDescent="0.25">
      <c r="A49" s="270"/>
      <c r="B49" s="158" t="s">
        <v>265</v>
      </c>
      <c r="C49" s="272"/>
      <c r="D49" s="272" t="s">
        <v>255</v>
      </c>
      <c r="E49" s="364"/>
      <c r="F49" s="273"/>
    </row>
    <row r="50" spans="1:12" ht="9.75" customHeight="1" x14ac:dyDescent="0.25">
      <c r="A50" s="270"/>
      <c r="B50" s="276"/>
      <c r="C50" s="272"/>
      <c r="D50" s="272"/>
      <c r="E50" s="364"/>
      <c r="F50" s="273"/>
    </row>
    <row r="51" spans="1:12" ht="25.5" customHeight="1" x14ac:dyDescent="0.25">
      <c r="A51" s="278" t="s">
        <v>262</v>
      </c>
      <c r="B51" s="276" t="s">
        <v>267</v>
      </c>
      <c r="C51" s="279">
        <v>13</v>
      </c>
      <c r="D51" s="279" t="s">
        <v>268</v>
      </c>
      <c r="E51" s="365"/>
      <c r="F51" s="280">
        <f>E51*C51</f>
        <v>0</v>
      </c>
      <c r="L51" s="281"/>
    </row>
    <row r="52" spans="1:12" ht="8.25" customHeight="1" x14ac:dyDescent="0.25">
      <c r="A52" s="270"/>
      <c r="B52" s="276"/>
      <c r="C52" s="272"/>
      <c r="D52" s="272"/>
      <c r="E52" s="364"/>
      <c r="F52" s="273"/>
    </row>
    <row r="53" spans="1:12" ht="11.25" customHeight="1" x14ac:dyDescent="0.25">
      <c r="A53" s="270"/>
      <c r="B53" s="158" t="s">
        <v>269</v>
      </c>
      <c r="C53" s="272"/>
      <c r="D53" s="272" t="s">
        <v>255</v>
      </c>
      <c r="E53" s="364"/>
      <c r="F53" s="273"/>
    </row>
    <row r="54" spans="1:12" ht="6.75" customHeight="1" x14ac:dyDescent="0.25">
      <c r="A54" s="270"/>
      <c r="B54" s="276"/>
      <c r="C54" s="272"/>
      <c r="D54" s="272"/>
      <c r="E54" s="364"/>
      <c r="F54" s="273"/>
    </row>
    <row r="55" spans="1:12" ht="25.5" customHeight="1" x14ac:dyDescent="0.25">
      <c r="A55" s="278" t="s">
        <v>266</v>
      </c>
      <c r="B55" s="276" t="s">
        <v>267</v>
      </c>
      <c r="C55" s="279">
        <v>34</v>
      </c>
      <c r="D55" s="279" t="s">
        <v>268</v>
      </c>
      <c r="E55" s="365"/>
      <c r="F55" s="280">
        <f>E55*C55</f>
        <v>0</v>
      </c>
    </row>
    <row r="56" spans="1:12" ht="12.75" customHeight="1" x14ac:dyDescent="0.25">
      <c r="A56" s="270"/>
      <c r="B56" s="276"/>
      <c r="C56" s="272"/>
      <c r="D56" s="272"/>
      <c r="E56" s="364"/>
      <c r="F56" s="273"/>
    </row>
    <row r="57" spans="1:12" ht="12.75" customHeight="1" x14ac:dyDescent="0.25">
      <c r="A57" s="270"/>
      <c r="B57" s="157" t="s">
        <v>271</v>
      </c>
      <c r="C57" s="272"/>
      <c r="D57" s="272" t="s">
        <v>255</v>
      </c>
      <c r="E57" s="364"/>
      <c r="F57" s="273"/>
    </row>
    <row r="58" spans="1:12" ht="12.75" customHeight="1" x14ac:dyDescent="0.25">
      <c r="A58" s="270"/>
      <c r="B58" s="276"/>
      <c r="C58" s="272"/>
      <c r="D58" s="272"/>
      <c r="E58" s="364"/>
      <c r="F58" s="273"/>
    </row>
    <row r="59" spans="1:12" ht="12.75" customHeight="1" x14ac:dyDescent="0.25">
      <c r="A59" s="270" t="s">
        <v>270</v>
      </c>
      <c r="B59" s="276" t="s">
        <v>273</v>
      </c>
      <c r="C59" s="272">
        <v>19</v>
      </c>
      <c r="D59" s="272" t="s">
        <v>268</v>
      </c>
      <c r="E59" s="364"/>
      <c r="F59" s="273">
        <f>C59*E59</f>
        <v>0</v>
      </c>
    </row>
    <row r="60" spans="1:12" ht="12.75" customHeight="1" x14ac:dyDescent="0.25">
      <c r="A60" s="270"/>
      <c r="B60" s="276"/>
      <c r="C60" s="272"/>
      <c r="D60" s="272"/>
      <c r="E60" s="364"/>
      <c r="F60" s="273"/>
    </row>
    <row r="61" spans="1:12" ht="12.75" customHeight="1" x14ac:dyDescent="0.25">
      <c r="A61" s="270"/>
      <c r="B61" s="157" t="s">
        <v>274</v>
      </c>
      <c r="C61" s="272"/>
      <c r="D61" s="272" t="s">
        <v>255</v>
      </c>
      <c r="E61" s="364"/>
      <c r="F61" s="273"/>
    </row>
    <row r="62" spans="1:12" ht="12.75" customHeight="1" x14ac:dyDescent="0.25">
      <c r="A62" s="270"/>
      <c r="B62" s="276"/>
      <c r="C62" s="272"/>
      <c r="D62" s="272"/>
      <c r="E62" s="364"/>
      <c r="F62" s="273"/>
    </row>
    <row r="63" spans="1:12" ht="12.75" customHeight="1" x14ac:dyDescent="0.25">
      <c r="A63" s="270"/>
      <c r="B63" s="276" t="s">
        <v>275</v>
      </c>
      <c r="C63" s="272"/>
      <c r="D63" s="272" t="s">
        <v>255</v>
      </c>
      <c r="E63" s="364"/>
      <c r="F63" s="273"/>
    </row>
    <row r="64" spans="1:12" ht="12.75" customHeight="1" x14ac:dyDescent="0.25">
      <c r="A64" s="270"/>
      <c r="B64" s="276"/>
      <c r="C64" s="272"/>
      <c r="D64" s="272"/>
      <c r="E64" s="364"/>
      <c r="F64" s="273"/>
    </row>
    <row r="65" spans="1:6" ht="12.75" customHeight="1" x14ac:dyDescent="0.25">
      <c r="A65" s="270" t="s">
        <v>272</v>
      </c>
      <c r="B65" s="276" t="s">
        <v>277</v>
      </c>
      <c r="C65" s="272">
        <v>30</v>
      </c>
      <c r="D65" s="272" t="s">
        <v>268</v>
      </c>
      <c r="E65" s="364"/>
      <c r="F65" s="273">
        <f>C65*E65</f>
        <v>0</v>
      </c>
    </row>
    <row r="66" spans="1:6" ht="12.75" customHeight="1" x14ac:dyDescent="0.25">
      <c r="A66" s="270"/>
      <c r="B66" s="276"/>
      <c r="C66" s="272"/>
      <c r="D66" s="272"/>
      <c r="E66" s="364"/>
      <c r="F66" s="273"/>
    </row>
    <row r="67" spans="1:6" ht="26.4" x14ac:dyDescent="0.25">
      <c r="A67" s="270"/>
      <c r="B67" s="157" t="s">
        <v>278</v>
      </c>
      <c r="C67" s="272"/>
      <c r="D67" s="272" t="s">
        <v>255</v>
      </c>
      <c r="E67" s="364"/>
      <c r="F67" s="273"/>
    </row>
    <row r="68" spans="1:6" ht="12.75" customHeight="1" x14ac:dyDescent="0.25">
      <c r="A68" s="270"/>
      <c r="B68" s="276"/>
      <c r="C68" s="272"/>
      <c r="D68" s="272"/>
      <c r="E68" s="364"/>
      <c r="F68" s="273"/>
    </row>
    <row r="69" spans="1:6" ht="26.4" x14ac:dyDescent="0.25">
      <c r="A69" s="270"/>
      <c r="B69" s="158" t="s">
        <v>279</v>
      </c>
      <c r="C69" s="272"/>
      <c r="D69" s="272" t="s">
        <v>255</v>
      </c>
      <c r="E69" s="364"/>
      <c r="F69" s="273"/>
    </row>
    <row r="70" spans="1:6" ht="12.75" customHeight="1" x14ac:dyDescent="0.25">
      <c r="A70" s="270"/>
      <c r="B70" s="276"/>
      <c r="C70" s="272"/>
      <c r="D70" s="272"/>
      <c r="E70" s="364"/>
      <c r="F70" s="273"/>
    </row>
    <row r="71" spans="1:6" ht="12.75" customHeight="1" x14ac:dyDescent="0.25">
      <c r="A71" s="270" t="s">
        <v>276</v>
      </c>
      <c r="B71" s="276" t="s">
        <v>280</v>
      </c>
      <c r="C71" s="272">
        <v>19</v>
      </c>
      <c r="D71" s="272" t="s">
        <v>268</v>
      </c>
      <c r="E71" s="364"/>
      <c r="F71" s="273">
        <f>C71*E71</f>
        <v>0</v>
      </c>
    </row>
    <row r="72" spans="1:6" ht="12.75" customHeight="1" x14ac:dyDescent="0.25">
      <c r="A72" s="270"/>
      <c r="B72" s="276"/>
      <c r="C72" s="272"/>
      <c r="D72" s="272"/>
      <c r="E72" s="407"/>
      <c r="F72" s="273"/>
    </row>
    <row r="73" spans="1:6" ht="13.8" thickBot="1" x14ac:dyDescent="0.3">
      <c r="A73" s="282"/>
      <c r="B73" s="283"/>
      <c r="C73" s="284" t="s">
        <v>188</v>
      </c>
      <c r="D73" s="285"/>
      <c r="E73" s="286"/>
      <c r="F73" s="163">
        <f>SUM(F37:F72)</f>
        <v>0</v>
      </c>
    </row>
    <row r="74" spans="1:6" x14ac:dyDescent="0.25">
      <c r="A74" s="287"/>
      <c r="B74" s="288"/>
      <c r="C74" s="411"/>
      <c r="D74" s="289"/>
      <c r="E74" s="274"/>
      <c r="F74" s="166"/>
    </row>
    <row r="75" spans="1:6" x14ac:dyDescent="0.25">
      <c r="A75" s="270"/>
      <c r="B75" s="157" t="s">
        <v>281</v>
      </c>
      <c r="C75" s="272"/>
      <c r="D75" s="272" t="s">
        <v>255</v>
      </c>
      <c r="E75" s="407"/>
      <c r="F75" s="273"/>
    </row>
    <row r="76" spans="1:6" x14ac:dyDescent="0.25">
      <c r="A76" s="270"/>
      <c r="B76" s="276"/>
      <c r="C76" s="272"/>
      <c r="D76" s="272"/>
      <c r="E76" s="364"/>
      <c r="F76" s="273"/>
    </row>
    <row r="77" spans="1:6" ht="26.4" x14ac:dyDescent="0.25">
      <c r="A77" s="270"/>
      <c r="B77" s="276" t="s">
        <v>282</v>
      </c>
      <c r="C77" s="272"/>
      <c r="D77" s="272" t="s">
        <v>255</v>
      </c>
      <c r="E77" s="364"/>
      <c r="F77" s="273"/>
    </row>
    <row r="78" spans="1:6" ht="12.75" customHeight="1" x14ac:dyDescent="0.25">
      <c r="A78" s="270"/>
      <c r="B78" s="276"/>
      <c r="C78" s="272"/>
      <c r="D78" s="272"/>
      <c r="E78" s="364"/>
      <c r="F78" s="273"/>
    </row>
    <row r="79" spans="1:6" x14ac:dyDescent="0.25">
      <c r="A79" s="270" t="s">
        <v>262</v>
      </c>
      <c r="B79" s="276" t="s">
        <v>283</v>
      </c>
      <c r="C79" s="272">
        <v>24</v>
      </c>
      <c r="D79" s="272" t="s">
        <v>268</v>
      </c>
      <c r="E79" s="364"/>
      <c r="F79" s="273">
        <f>C79*E79</f>
        <v>0</v>
      </c>
    </row>
    <row r="80" spans="1:6" x14ac:dyDescent="0.25">
      <c r="A80" s="270"/>
      <c r="B80" s="276"/>
      <c r="C80" s="272"/>
      <c r="D80" s="272"/>
      <c r="E80" s="364"/>
      <c r="F80" s="273"/>
    </row>
    <row r="81" spans="1:6" x14ac:dyDescent="0.25">
      <c r="A81" s="270"/>
      <c r="B81" s="157" t="s">
        <v>284</v>
      </c>
      <c r="C81" s="272"/>
      <c r="D81" s="272" t="s">
        <v>255</v>
      </c>
      <c r="E81" s="364"/>
      <c r="F81" s="273"/>
    </row>
    <row r="82" spans="1:6" x14ac:dyDescent="0.25">
      <c r="A82" s="270"/>
      <c r="B82" s="276"/>
      <c r="C82" s="272"/>
      <c r="D82" s="272"/>
      <c r="E82" s="364"/>
      <c r="F82" s="273"/>
    </row>
    <row r="83" spans="1:6" ht="26.4" x14ac:dyDescent="0.25">
      <c r="A83" s="278" t="s">
        <v>266</v>
      </c>
      <c r="B83" s="276" t="s">
        <v>285</v>
      </c>
      <c r="C83" s="279">
        <v>170</v>
      </c>
      <c r="D83" s="279" t="s">
        <v>264</v>
      </c>
      <c r="E83" s="365"/>
      <c r="F83" s="280">
        <f>C83*E83</f>
        <v>0</v>
      </c>
    </row>
    <row r="84" spans="1:6" x14ac:dyDescent="0.25">
      <c r="A84" s="270"/>
      <c r="B84" s="276"/>
      <c r="C84" s="279"/>
      <c r="D84" s="279"/>
      <c r="E84" s="365"/>
      <c r="F84" s="280"/>
    </row>
    <row r="85" spans="1:6" x14ac:dyDescent="0.25">
      <c r="A85" s="270"/>
      <c r="B85" s="157" t="s">
        <v>286</v>
      </c>
      <c r="C85" s="272"/>
      <c r="D85" s="272"/>
      <c r="E85" s="364"/>
      <c r="F85" s="273"/>
    </row>
    <row r="86" spans="1:6" x14ac:dyDescent="0.25">
      <c r="A86" s="270"/>
      <c r="B86" s="276"/>
      <c r="C86" s="272"/>
      <c r="D86" s="272"/>
      <c r="E86" s="364"/>
      <c r="F86" s="273"/>
    </row>
    <row r="87" spans="1:6" ht="26.4" x14ac:dyDescent="0.25">
      <c r="A87" s="270"/>
      <c r="B87" s="156" t="s">
        <v>287</v>
      </c>
      <c r="C87" s="272"/>
      <c r="D87" s="272" t="s">
        <v>255</v>
      </c>
      <c r="E87" s="364"/>
      <c r="F87" s="273"/>
    </row>
    <row r="88" spans="1:6" x14ac:dyDescent="0.25">
      <c r="A88" s="270"/>
      <c r="B88" s="276"/>
      <c r="C88" s="272"/>
      <c r="D88" s="272"/>
      <c r="E88" s="364"/>
      <c r="F88" s="273"/>
    </row>
    <row r="89" spans="1:6" ht="26.4" x14ac:dyDescent="0.25">
      <c r="A89" s="270"/>
      <c r="B89" s="157" t="s">
        <v>288</v>
      </c>
      <c r="C89" s="272"/>
      <c r="D89" s="272" t="s">
        <v>255</v>
      </c>
      <c r="E89" s="364"/>
      <c r="F89" s="273"/>
    </row>
    <row r="90" spans="1:6" x14ac:dyDescent="0.25">
      <c r="A90" s="270"/>
      <c r="B90" s="276"/>
      <c r="C90" s="272"/>
      <c r="D90" s="272"/>
      <c r="E90" s="364"/>
      <c r="F90" s="273"/>
    </row>
    <row r="91" spans="1:6" ht="26.4" x14ac:dyDescent="0.25">
      <c r="A91" s="270"/>
      <c r="B91" s="158" t="s">
        <v>289</v>
      </c>
      <c r="C91" s="272"/>
      <c r="D91" s="272" t="s">
        <v>255</v>
      </c>
      <c r="E91" s="364"/>
      <c r="F91" s="273"/>
    </row>
    <row r="92" spans="1:6" x14ac:dyDescent="0.25">
      <c r="A92" s="270"/>
      <c r="B92" s="276"/>
      <c r="C92" s="272"/>
      <c r="D92" s="272"/>
      <c r="E92" s="364"/>
      <c r="F92" s="273"/>
    </row>
    <row r="93" spans="1:6" ht="26.4" x14ac:dyDescent="0.25">
      <c r="A93" s="278" t="s">
        <v>270</v>
      </c>
      <c r="B93" s="276" t="s">
        <v>290</v>
      </c>
      <c r="C93" s="279">
        <v>3</v>
      </c>
      <c r="D93" s="279" t="s">
        <v>268</v>
      </c>
      <c r="E93" s="365"/>
      <c r="F93" s="280">
        <f>E93*C93</f>
        <v>0</v>
      </c>
    </row>
    <row r="94" spans="1:6" x14ac:dyDescent="0.25">
      <c r="A94" s="270"/>
      <c r="B94" s="276"/>
      <c r="C94" s="279"/>
      <c r="D94" s="279"/>
      <c r="E94" s="365"/>
      <c r="F94" s="280"/>
    </row>
    <row r="95" spans="1:6" ht="26.4" x14ac:dyDescent="0.25">
      <c r="A95" s="270"/>
      <c r="B95" s="157" t="s">
        <v>844</v>
      </c>
      <c r="C95" s="272"/>
      <c r="D95" s="272" t="s">
        <v>255</v>
      </c>
      <c r="E95" s="364"/>
      <c r="F95" s="273"/>
    </row>
    <row r="96" spans="1:6" x14ac:dyDescent="0.25">
      <c r="A96" s="270"/>
      <c r="B96" s="276"/>
      <c r="C96" s="272"/>
      <c r="D96" s="272"/>
      <c r="E96" s="364"/>
      <c r="F96" s="273"/>
    </row>
    <row r="97" spans="1:6" x14ac:dyDescent="0.25">
      <c r="A97" s="270"/>
      <c r="B97" s="158" t="s">
        <v>292</v>
      </c>
      <c r="C97" s="272"/>
      <c r="D97" s="272" t="s">
        <v>255</v>
      </c>
      <c r="E97" s="364"/>
      <c r="F97" s="273"/>
    </row>
    <row r="98" spans="1:6" x14ac:dyDescent="0.25">
      <c r="A98" s="270"/>
      <c r="B98" s="276"/>
      <c r="C98" s="272"/>
      <c r="D98" s="272"/>
      <c r="E98" s="364"/>
      <c r="F98" s="273"/>
    </row>
    <row r="99" spans="1:6" x14ac:dyDescent="0.25">
      <c r="A99" s="270" t="s">
        <v>272</v>
      </c>
      <c r="B99" s="276" t="s">
        <v>293</v>
      </c>
      <c r="C99" s="272">
        <v>6</v>
      </c>
      <c r="D99" s="272" t="s">
        <v>268</v>
      </c>
      <c r="E99" s="364"/>
      <c r="F99" s="273">
        <f>E99*C99</f>
        <v>0</v>
      </c>
    </row>
    <row r="100" spans="1:6" x14ac:dyDescent="0.25">
      <c r="A100" s="270"/>
      <c r="B100" s="276"/>
      <c r="C100" s="272"/>
      <c r="D100" s="272"/>
      <c r="E100" s="364"/>
      <c r="F100" s="273"/>
    </row>
    <row r="101" spans="1:6" ht="39" customHeight="1" x14ac:dyDescent="0.25">
      <c r="A101" s="270"/>
      <c r="B101" s="157" t="s">
        <v>829</v>
      </c>
      <c r="C101" s="272"/>
      <c r="D101" s="272" t="s">
        <v>255</v>
      </c>
      <c r="E101" s="364"/>
      <c r="F101" s="273"/>
    </row>
    <row r="102" spans="1:6" x14ac:dyDescent="0.25">
      <c r="A102" s="270"/>
      <c r="B102" s="157"/>
      <c r="C102" s="272"/>
      <c r="D102" s="272"/>
      <c r="E102" s="364"/>
      <c r="F102" s="273"/>
    </row>
    <row r="103" spans="1:6" ht="12.75" customHeight="1" x14ac:dyDescent="0.25">
      <c r="A103" s="270"/>
      <c r="B103" s="158" t="s">
        <v>294</v>
      </c>
      <c r="C103" s="272"/>
      <c r="D103" s="272" t="s">
        <v>255</v>
      </c>
      <c r="E103" s="364"/>
      <c r="F103" s="273"/>
    </row>
    <row r="104" spans="1:6" ht="12.75" customHeight="1" x14ac:dyDescent="0.25">
      <c r="A104" s="270"/>
      <c r="B104" s="276"/>
      <c r="C104" s="272"/>
      <c r="D104" s="272"/>
      <c r="E104" s="364"/>
      <c r="F104" s="273"/>
    </row>
    <row r="105" spans="1:6" x14ac:dyDescent="0.25">
      <c r="A105" s="270" t="s">
        <v>276</v>
      </c>
      <c r="B105" s="276" t="s">
        <v>295</v>
      </c>
      <c r="C105" s="272">
        <v>15</v>
      </c>
      <c r="D105" s="272" t="s">
        <v>268</v>
      </c>
      <c r="E105" s="364"/>
      <c r="F105" s="273">
        <f>E105*C105</f>
        <v>0</v>
      </c>
    </row>
    <row r="106" spans="1:6" x14ac:dyDescent="0.25">
      <c r="A106" s="270"/>
      <c r="B106" s="276"/>
      <c r="C106" s="279"/>
      <c r="D106" s="279"/>
      <c r="E106" s="365"/>
      <c r="F106" s="280"/>
    </row>
    <row r="107" spans="1:6" x14ac:dyDescent="0.25">
      <c r="A107" s="270"/>
      <c r="B107" s="158" t="s">
        <v>845</v>
      </c>
      <c r="C107" s="272"/>
      <c r="D107" s="272"/>
      <c r="E107" s="364"/>
      <c r="F107" s="273"/>
    </row>
    <row r="108" spans="1:6" ht="12.75" customHeight="1" x14ac:dyDescent="0.25">
      <c r="A108" s="270"/>
      <c r="B108" s="276"/>
      <c r="C108" s="272"/>
      <c r="D108" s="272"/>
      <c r="E108" s="364"/>
      <c r="F108" s="273"/>
    </row>
    <row r="109" spans="1:6" ht="12.75" customHeight="1" x14ac:dyDescent="0.25">
      <c r="A109" s="270" t="s">
        <v>304</v>
      </c>
      <c r="B109" s="276" t="s">
        <v>846</v>
      </c>
      <c r="C109" s="272">
        <v>12</v>
      </c>
      <c r="D109" s="272" t="s">
        <v>268</v>
      </c>
      <c r="E109" s="364"/>
      <c r="F109" s="273">
        <f>E109*C109</f>
        <v>0</v>
      </c>
    </row>
    <row r="110" spans="1:6" ht="12.75" customHeight="1" x14ac:dyDescent="0.25">
      <c r="A110" s="270"/>
      <c r="B110" s="276"/>
      <c r="C110" s="272"/>
      <c r="D110" s="272"/>
      <c r="E110" s="364"/>
      <c r="F110" s="273"/>
    </row>
    <row r="111" spans="1:6" ht="12.75" customHeight="1" x14ac:dyDescent="0.25">
      <c r="A111" s="270"/>
      <c r="B111" s="158" t="s">
        <v>298</v>
      </c>
      <c r="C111" s="272"/>
      <c r="D111" s="272" t="s">
        <v>255</v>
      </c>
      <c r="E111" s="364"/>
      <c r="F111" s="273"/>
    </row>
    <row r="112" spans="1:6" ht="12.75" customHeight="1" x14ac:dyDescent="0.25">
      <c r="A112" s="270"/>
      <c r="B112" s="276"/>
      <c r="C112" s="272"/>
      <c r="D112" s="272"/>
      <c r="E112" s="364"/>
      <c r="F112" s="273"/>
    </row>
    <row r="113" spans="1:6" ht="12.75" customHeight="1" x14ac:dyDescent="0.25">
      <c r="A113" s="270" t="s">
        <v>307</v>
      </c>
      <c r="B113" s="276" t="s">
        <v>364</v>
      </c>
      <c r="C113" s="272">
        <v>2</v>
      </c>
      <c r="D113" s="272" t="s">
        <v>268</v>
      </c>
      <c r="E113" s="364"/>
      <c r="F113" s="273">
        <f>E113*C113</f>
        <v>0</v>
      </c>
    </row>
    <row r="114" spans="1:6" ht="12.75" customHeight="1" x14ac:dyDescent="0.25">
      <c r="A114" s="270"/>
      <c r="B114" s="276"/>
      <c r="C114" s="272"/>
      <c r="D114" s="272"/>
      <c r="E114" s="364"/>
      <c r="F114" s="273"/>
    </row>
    <row r="115" spans="1:6" ht="13.8" thickBot="1" x14ac:dyDescent="0.3">
      <c r="A115" s="282"/>
      <c r="B115" s="283"/>
      <c r="C115" s="284" t="s">
        <v>188</v>
      </c>
      <c r="D115" s="285"/>
      <c r="E115" s="286"/>
      <c r="F115" s="163">
        <f>SUM(F77:F114)</f>
        <v>0</v>
      </c>
    </row>
    <row r="116" spans="1:6" x14ac:dyDescent="0.25">
      <c r="A116" s="287"/>
      <c r="B116" s="288"/>
      <c r="C116" s="411"/>
      <c r="D116" s="289"/>
      <c r="E116" s="274"/>
      <c r="F116" s="166"/>
    </row>
    <row r="117" spans="1:6" ht="12.75" customHeight="1" x14ac:dyDescent="0.25">
      <c r="A117" s="270"/>
      <c r="B117" s="158" t="s">
        <v>847</v>
      </c>
      <c r="C117" s="272"/>
      <c r="D117" s="272" t="s">
        <v>255</v>
      </c>
      <c r="E117" s="364"/>
      <c r="F117" s="273"/>
    </row>
    <row r="118" spans="1:6" ht="12.75" customHeight="1" x14ac:dyDescent="0.25">
      <c r="A118" s="270"/>
      <c r="B118" s="276"/>
      <c r="C118" s="272"/>
      <c r="D118" s="272"/>
      <c r="E118" s="364"/>
      <c r="F118" s="273"/>
    </row>
    <row r="119" spans="1:6" ht="12.75" customHeight="1" x14ac:dyDescent="0.25">
      <c r="A119" s="270" t="s">
        <v>262</v>
      </c>
      <c r="B119" s="276" t="s">
        <v>364</v>
      </c>
      <c r="C119" s="272">
        <v>17</v>
      </c>
      <c r="D119" s="272" t="s">
        <v>268</v>
      </c>
      <c r="E119" s="364"/>
      <c r="F119" s="273">
        <f>E119*C119</f>
        <v>0</v>
      </c>
    </row>
    <row r="120" spans="1:6" x14ac:dyDescent="0.25">
      <c r="A120" s="307"/>
      <c r="B120" s="288"/>
      <c r="C120" s="411"/>
      <c r="D120" s="339"/>
      <c r="E120" s="290"/>
      <c r="F120" s="166"/>
    </row>
    <row r="121" spans="1:6" ht="12.75" customHeight="1" x14ac:dyDescent="0.25">
      <c r="A121" s="270"/>
      <c r="B121" s="156" t="s">
        <v>301</v>
      </c>
      <c r="C121" s="272"/>
      <c r="D121" s="272" t="s">
        <v>255</v>
      </c>
      <c r="E121" s="364"/>
      <c r="F121" s="273"/>
    </row>
    <row r="122" spans="1:6" ht="12.75" customHeight="1" x14ac:dyDescent="0.25">
      <c r="A122" s="270"/>
      <c r="B122" s="157"/>
      <c r="C122" s="272"/>
      <c r="D122" s="272"/>
      <c r="E122" s="364"/>
      <c r="F122" s="273"/>
    </row>
    <row r="123" spans="1:6" ht="12.75" customHeight="1" x14ac:dyDescent="0.25">
      <c r="A123" s="270"/>
      <c r="B123" s="157" t="s">
        <v>302</v>
      </c>
      <c r="C123" s="272"/>
      <c r="D123" s="272"/>
      <c r="E123" s="364"/>
      <c r="F123" s="273"/>
    </row>
    <row r="124" spans="1:6" ht="12.75" customHeight="1" x14ac:dyDescent="0.25">
      <c r="A124" s="270"/>
      <c r="B124" s="276"/>
      <c r="C124" s="272"/>
      <c r="D124" s="272"/>
      <c r="E124" s="364"/>
      <c r="F124" s="273"/>
    </row>
    <row r="125" spans="1:6" x14ac:dyDescent="0.25">
      <c r="A125" s="270"/>
      <c r="B125" s="167" t="s">
        <v>303</v>
      </c>
      <c r="C125" s="272"/>
      <c r="D125" s="272"/>
      <c r="E125" s="364"/>
      <c r="F125" s="273"/>
    </row>
    <row r="126" spans="1:6" x14ac:dyDescent="0.25">
      <c r="A126" s="270"/>
      <c r="B126" s="276"/>
      <c r="C126" s="272"/>
      <c r="D126" s="272"/>
      <c r="E126" s="364"/>
      <c r="F126" s="273"/>
    </row>
    <row r="127" spans="1:6" x14ac:dyDescent="0.25">
      <c r="A127" s="270" t="s">
        <v>266</v>
      </c>
      <c r="B127" s="276" t="s">
        <v>305</v>
      </c>
      <c r="C127" s="272">
        <v>39</v>
      </c>
      <c r="D127" s="272" t="s">
        <v>264</v>
      </c>
      <c r="E127" s="364"/>
      <c r="F127" s="273">
        <f>E127*C127</f>
        <v>0</v>
      </c>
    </row>
    <row r="128" spans="1:6" x14ac:dyDescent="0.25">
      <c r="A128" s="270"/>
      <c r="B128" s="276"/>
      <c r="C128" s="272"/>
      <c r="D128" s="272"/>
      <c r="E128" s="364"/>
      <c r="F128" s="273"/>
    </row>
    <row r="129" spans="1:6" x14ac:dyDescent="0.25">
      <c r="A129" s="270"/>
      <c r="B129" s="158" t="s">
        <v>848</v>
      </c>
      <c r="C129" s="272"/>
      <c r="D129" s="272"/>
      <c r="E129" s="364"/>
      <c r="F129" s="273"/>
    </row>
    <row r="130" spans="1:6" x14ac:dyDescent="0.25">
      <c r="A130" s="270"/>
      <c r="B130" s="276"/>
      <c r="C130" s="272"/>
      <c r="D130" s="272"/>
      <c r="E130" s="364"/>
      <c r="F130" s="273"/>
    </row>
    <row r="131" spans="1:6" x14ac:dyDescent="0.25">
      <c r="A131" s="270" t="s">
        <v>270</v>
      </c>
      <c r="B131" s="276" t="s">
        <v>849</v>
      </c>
      <c r="C131" s="272">
        <v>37</v>
      </c>
      <c r="D131" s="272" t="s">
        <v>314</v>
      </c>
      <c r="E131" s="364"/>
      <c r="F131" s="273">
        <f>E131*C131</f>
        <v>0</v>
      </c>
    </row>
    <row r="132" spans="1:6" ht="11.25" customHeight="1" x14ac:dyDescent="0.25">
      <c r="A132" s="270"/>
      <c r="B132" s="276"/>
      <c r="C132" s="272"/>
      <c r="D132" s="272"/>
      <c r="E132" s="364"/>
      <c r="F132" s="273"/>
    </row>
    <row r="133" spans="1:6" x14ac:dyDescent="0.25">
      <c r="A133" s="270"/>
      <c r="B133" s="158" t="s">
        <v>306</v>
      </c>
      <c r="C133" s="272"/>
      <c r="D133" s="272" t="s">
        <v>255</v>
      </c>
      <c r="E133" s="364"/>
      <c r="F133" s="273"/>
    </row>
    <row r="134" spans="1:6" ht="12.75" customHeight="1" x14ac:dyDescent="0.25">
      <c r="A134" s="270"/>
      <c r="B134" s="276"/>
      <c r="C134" s="272"/>
      <c r="D134" s="272"/>
      <c r="E134" s="364"/>
      <c r="F134" s="273"/>
    </row>
    <row r="135" spans="1:6" ht="12.75" customHeight="1" x14ac:dyDescent="0.25">
      <c r="A135" s="270"/>
      <c r="B135" s="276" t="s">
        <v>370</v>
      </c>
      <c r="C135" s="272"/>
      <c r="D135" s="272"/>
      <c r="E135" s="364"/>
      <c r="F135" s="273"/>
    </row>
    <row r="136" spans="1:6" ht="12.75" customHeight="1" x14ac:dyDescent="0.25">
      <c r="A136" s="270"/>
      <c r="B136" s="276"/>
      <c r="C136" s="272"/>
      <c r="D136" s="272"/>
      <c r="E136" s="364"/>
      <c r="F136" s="273"/>
    </row>
    <row r="137" spans="1:6" ht="12.75" customHeight="1" x14ac:dyDescent="0.25">
      <c r="A137" s="270"/>
      <c r="B137" s="158" t="s">
        <v>850</v>
      </c>
      <c r="C137" s="272"/>
      <c r="D137" s="272"/>
      <c r="E137" s="364"/>
      <c r="F137" s="273"/>
    </row>
    <row r="138" spans="1:6" ht="12.75" customHeight="1" x14ac:dyDescent="0.25">
      <c r="A138" s="270"/>
      <c r="B138" s="276"/>
      <c r="C138" s="272"/>
      <c r="D138" s="272"/>
      <c r="E138" s="364"/>
      <c r="F138" s="273"/>
    </row>
    <row r="139" spans="1:6" x14ac:dyDescent="0.25">
      <c r="A139" s="270" t="s">
        <v>272</v>
      </c>
      <c r="B139" s="276" t="s">
        <v>370</v>
      </c>
      <c r="C139" s="272">
        <v>96</v>
      </c>
      <c r="D139" s="272" t="s">
        <v>264</v>
      </c>
      <c r="E139" s="364"/>
      <c r="F139" s="273">
        <f>E139*C139</f>
        <v>0</v>
      </c>
    </row>
    <row r="140" spans="1:6" x14ac:dyDescent="0.25">
      <c r="A140" s="270"/>
      <c r="B140" s="276"/>
      <c r="C140" s="272"/>
      <c r="D140" s="272"/>
      <c r="E140" s="364"/>
      <c r="F140" s="273"/>
    </row>
    <row r="141" spans="1:6" ht="12.75" customHeight="1" x14ac:dyDescent="0.25">
      <c r="A141" s="270"/>
      <c r="B141" s="156" t="s">
        <v>316</v>
      </c>
      <c r="C141" s="272"/>
      <c r="D141" s="272" t="s">
        <v>255</v>
      </c>
      <c r="E141" s="364"/>
      <c r="F141" s="273"/>
    </row>
    <row r="142" spans="1:6" x14ac:dyDescent="0.25">
      <c r="A142" s="270"/>
      <c r="B142" s="156"/>
      <c r="C142" s="272"/>
      <c r="D142" s="272"/>
      <c r="E142" s="364"/>
      <c r="F142" s="273"/>
    </row>
    <row r="143" spans="1:6" ht="26.4" x14ac:dyDescent="0.25">
      <c r="A143" s="270"/>
      <c r="B143" s="157" t="s">
        <v>317</v>
      </c>
      <c r="C143" s="272"/>
      <c r="D143" s="272" t="s">
        <v>255</v>
      </c>
      <c r="E143" s="364"/>
      <c r="F143" s="273"/>
    </row>
    <row r="144" spans="1:6" x14ac:dyDescent="0.25">
      <c r="A144" s="270"/>
      <c r="B144" s="157"/>
      <c r="C144" s="272"/>
      <c r="D144" s="272"/>
      <c r="E144" s="364"/>
      <c r="F144" s="273"/>
    </row>
    <row r="145" spans="1:6" x14ac:dyDescent="0.25">
      <c r="A145" s="270"/>
      <c r="B145" s="157" t="s">
        <v>318</v>
      </c>
      <c r="C145" s="272"/>
      <c r="D145" s="272" t="s">
        <v>255</v>
      </c>
      <c r="E145" s="364"/>
      <c r="F145" s="273"/>
    </row>
    <row r="146" spans="1:6" x14ac:dyDescent="0.25">
      <c r="A146" s="270"/>
      <c r="B146" s="157"/>
      <c r="C146" s="272"/>
      <c r="D146" s="272"/>
      <c r="E146" s="364"/>
      <c r="F146" s="273"/>
    </row>
    <row r="147" spans="1:6" x14ac:dyDescent="0.25">
      <c r="A147" s="270"/>
      <c r="B147" s="156" t="s">
        <v>319</v>
      </c>
      <c r="C147" s="272"/>
      <c r="D147" s="272"/>
      <c r="E147" s="364"/>
      <c r="F147" s="273"/>
    </row>
    <row r="148" spans="1:6" x14ac:dyDescent="0.25">
      <c r="A148" s="270"/>
      <c r="B148" s="276"/>
      <c r="C148" s="291"/>
      <c r="D148" s="272"/>
      <c r="E148" s="364"/>
      <c r="F148" s="273"/>
    </row>
    <row r="149" spans="1:6" x14ac:dyDescent="0.25">
      <c r="A149" s="270" t="s">
        <v>276</v>
      </c>
      <c r="B149" s="276" t="s">
        <v>373</v>
      </c>
      <c r="C149" s="291">
        <v>0.39</v>
      </c>
      <c r="D149" s="272" t="s">
        <v>321</v>
      </c>
      <c r="E149" s="364"/>
      <c r="F149" s="273">
        <f>E149*C149</f>
        <v>0</v>
      </c>
    </row>
    <row r="150" spans="1:6" x14ac:dyDescent="0.25">
      <c r="A150" s="270"/>
      <c r="B150" s="276"/>
      <c r="C150" s="272"/>
      <c r="D150" s="272"/>
      <c r="E150" s="364"/>
      <c r="F150" s="273"/>
    </row>
    <row r="151" spans="1:6" x14ac:dyDescent="0.25">
      <c r="A151" s="270"/>
      <c r="B151" s="276" t="s">
        <v>322</v>
      </c>
      <c r="C151" s="272"/>
      <c r="D151" s="272"/>
      <c r="E151" s="364"/>
      <c r="F151" s="273"/>
    </row>
    <row r="152" spans="1:6" x14ac:dyDescent="0.25">
      <c r="A152" s="270"/>
      <c r="B152" s="276"/>
      <c r="C152" s="291"/>
      <c r="D152" s="272"/>
      <c r="E152" s="364"/>
      <c r="F152" s="273"/>
    </row>
    <row r="153" spans="1:6" x14ac:dyDescent="0.25">
      <c r="A153" s="270" t="s">
        <v>304</v>
      </c>
      <c r="B153" s="276" t="s">
        <v>320</v>
      </c>
      <c r="C153" s="291">
        <v>0.35</v>
      </c>
      <c r="D153" s="272" t="s">
        <v>321</v>
      </c>
      <c r="E153" s="364"/>
      <c r="F153" s="273">
        <f>E153*C153</f>
        <v>0</v>
      </c>
    </row>
    <row r="154" spans="1:6" x14ac:dyDescent="0.25">
      <c r="A154" s="270"/>
      <c r="B154" s="276"/>
      <c r="C154" s="291"/>
      <c r="D154" s="272"/>
      <c r="E154" s="364"/>
      <c r="F154" s="273"/>
    </row>
    <row r="155" spans="1:6" x14ac:dyDescent="0.25">
      <c r="A155" s="270"/>
      <c r="B155" s="276" t="s">
        <v>851</v>
      </c>
      <c r="C155" s="291"/>
      <c r="D155" s="272"/>
      <c r="E155" s="364"/>
      <c r="F155" s="273"/>
    </row>
    <row r="156" spans="1:6" x14ac:dyDescent="0.25">
      <c r="A156" s="270"/>
      <c r="B156" s="276"/>
      <c r="C156" s="291"/>
      <c r="D156" s="272"/>
      <c r="E156" s="364"/>
      <c r="F156" s="273"/>
    </row>
    <row r="157" spans="1:6" x14ac:dyDescent="0.25">
      <c r="A157" s="270" t="s">
        <v>307</v>
      </c>
      <c r="B157" s="276" t="s">
        <v>852</v>
      </c>
      <c r="C157" s="291">
        <v>0.24</v>
      </c>
      <c r="D157" s="272" t="s">
        <v>321</v>
      </c>
      <c r="E157" s="364"/>
      <c r="F157" s="273">
        <f>E157*C157</f>
        <v>0</v>
      </c>
    </row>
    <row r="158" spans="1:6" x14ac:dyDescent="0.25">
      <c r="A158" s="302"/>
      <c r="B158" s="288"/>
      <c r="C158" s="461"/>
      <c r="D158" s="435"/>
      <c r="E158" s="275"/>
      <c r="F158" s="273"/>
    </row>
    <row r="159" spans="1:6" ht="13.8" thickBot="1" x14ac:dyDescent="0.3">
      <c r="A159" s="282"/>
      <c r="B159" s="283"/>
      <c r="C159" s="284" t="s">
        <v>188</v>
      </c>
      <c r="D159" s="285"/>
      <c r="E159" s="286"/>
      <c r="F159" s="163">
        <f>SUM(F119:F158)</f>
        <v>0</v>
      </c>
    </row>
    <row r="160" spans="1:6" ht="12.75" customHeight="1" x14ac:dyDescent="0.25">
      <c r="A160" s="270"/>
      <c r="B160" s="158"/>
      <c r="C160" s="272"/>
      <c r="D160" s="272"/>
      <c r="E160" s="407"/>
      <c r="F160" s="273"/>
    </row>
    <row r="161" spans="1:6" x14ac:dyDescent="0.25">
      <c r="A161" s="270"/>
      <c r="B161" s="158" t="s">
        <v>326</v>
      </c>
      <c r="C161" s="272"/>
      <c r="D161" s="272" t="s">
        <v>255</v>
      </c>
      <c r="E161" s="407"/>
      <c r="F161" s="273"/>
    </row>
    <row r="162" spans="1:6" ht="8.25" customHeight="1" x14ac:dyDescent="0.25">
      <c r="A162" s="270"/>
      <c r="B162" s="158"/>
      <c r="C162" s="272"/>
      <c r="D162" s="272"/>
      <c r="E162" s="364"/>
      <c r="F162" s="273"/>
    </row>
    <row r="163" spans="1:6" x14ac:dyDescent="0.25">
      <c r="A163" s="270"/>
      <c r="B163" s="276" t="s">
        <v>322</v>
      </c>
      <c r="C163" s="272"/>
      <c r="D163" s="272"/>
      <c r="E163" s="364"/>
      <c r="F163" s="273"/>
    </row>
    <row r="164" spans="1:6" ht="10.5" customHeight="1" x14ac:dyDescent="0.25">
      <c r="A164" s="270"/>
      <c r="B164" s="158"/>
      <c r="C164" s="272"/>
      <c r="D164" s="272"/>
      <c r="E164" s="364"/>
      <c r="F164" s="273"/>
    </row>
    <row r="165" spans="1:6" x14ac:dyDescent="0.25">
      <c r="A165" s="270" t="s">
        <v>262</v>
      </c>
      <c r="B165" s="276" t="s">
        <v>327</v>
      </c>
      <c r="C165" s="291">
        <v>0.24</v>
      </c>
      <c r="D165" s="272" t="s">
        <v>321</v>
      </c>
      <c r="E165" s="364"/>
      <c r="F165" s="273">
        <f>E165*C165</f>
        <v>0</v>
      </c>
    </row>
    <row r="166" spans="1:6" ht="9" customHeight="1" x14ac:dyDescent="0.25">
      <c r="A166" s="270"/>
      <c r="B166" s="276"/>
      <c r="C166" s="272"/>
      <c r="D166" s="272"/>
      <c r="E166" s="364"/>
      <c r="F166" s="273"/>
    </row>
    <row r="167" spans="1:6" ht="26.4" x14ac:dyDescent="0.25">
      <c r="A167" s="270"/>
      <c r="B167" s="157" t="s">
        <v>329</v>
      </c>
      <c r="C167" s="272"/>
      <c r="D167" s="272" t="s">
        <v>255</v>
      </c>
      <c r="E167" s="364"/>
      <c r="F167" s="273"/>
    </row>
    <row r="168" spans="1:6" ht="12.75" customHeight="1" x14ac:dyDescent="0.25">
      <c r="A168" s="270"/>
      <c r="B168" s="276"/>
      <c r="C168" s="272"/>
      <c r="D168" s="272"/>
      <c r="E168" s="364"/>
      <c r="F168" s="273"/>
    </row>
    <row r="169" spans="1:6" ht="27" customHeight="1" x14ac:dyDescent="0.25">
      <c r="A169" s="270"/>
      <c r="B169" s="276" t="s">
        <v>330</v>
      </c>
      <c r="C169" s="272"/>
      <c r="D169" s="272"/>
      <c r="E169" s="364"/>
      <c r="F169" s="273"/>
    </row>
    <row r="170" spans="1:6" ht="12.75" customHeight="1" x14ac:dyDescent="0.25">
      <c r="A170" s="270"/>
      <c r="B170" s="276"/>
      <c r="C170" s="272" t="s">
        <v>315</v>
      </c>
      <c r="D170" s="272"/>
      <c r="E170" s="364"/>
      <c r="F170" s="273"/>
    </row>
    <row r="171" spans="1:6" ht="12.75" customHeight="1" x14ac:dyDescent="0.25">
      <c r="A171" s="270" t="s">
        <v>266</v>
      </c>
      <c r="B171" s="276" t="s">
        <v>331</v>
      </c>
      <c r="C171" s="272">
        <v>79</v>
      </c>
      <c r="D171" s="272" t="s">
        <v>264</v>
      </c>
      <c r="E171" s="364"/>
      <c r="F171" s="273">
        <f>E171*C171</f>
        <v>0</v>
      </c>
    </row>
    <row r="172" spans="1:6" ht="12.75" customHeight="1" x14ac:dyDescent="0.25">
      <c r="A172" s="270"/>
      <c r="B172" s="276"/>
      <c r="C172" s="272"/>
      <c r="D172" s="272"/>
      <c r="E172" s="364"/>
      <c r="F172" s="273"/>
    </row>
    <row r="173" spans="1:6" ht="9.75" customHeight="1" x14ac:dyDescent="0.25">
      <c r="A173" s="270"/>
      <c r="B173" s="276"/>
      <c r="C173" s="272"/>
      <c r="D173" s="272"/>
      <c r="E173" s="364"/>
      <c r="F173" s="273"/>
    </row>
    <row r="174" spans="1:6" ht="26.4" x14ac:dyDescent="0.25">
      <c r="A174" s="270"/>
      <c r="B174" s="156" t="s">
        <v>338</v>
      </c>
      <c r="C174" s="272"/>
      <c r="D174" s="272" t="s">
        <v>255</v>
      </c>
      <c r="E174" s="364"/>
      <c r="F174" s="273"/>
    </row>
    <row r="175" spans="1:6" ht="9" customHeight="1" x14ac:dyDescent="0.25">
      <c r="A175" s="270"/>
      <c r="B175" s="276"/>
      <c r="C175" s="272"/>
      <c r="D175" s="272"/>
      <c r="E175" s="364"/>
      <c r="F175" s="273"/>
    </row>
    <row r="176" spans="1:6" ht="26.4" x14ac:dyDescent="0.25">
      <c r="A176" s="270"/>
      <c r="B176" s="157" t="s">
        <v>339</v>
      </c>
      <c r="C176" s="272"/>
      <c r="D176" s="272" t="s">
        <v>255</v>
      </c>
      <c r="E176" s="364"/>
      <c r="F176" s="273"/>
    </row>
    <row r="177" spans="1:6" ht="9.75" customHeight="1" x14ac:dyDescent="0.25">
      <c r="A177" s="270"/>
      <c r="B177" s="276"/>
      <c r="C177" s="272"/>
      <c r="D177" s="272"/>
      <c r="E177" s="364"/>
      <c r="F177" s="273"/>
    </row>
    <row r="178" spans="1:6" ht="12.75" customHeight="1" x14ac:dyDescent="0.25">
      <c r="A178" s="270"/>
      <c r="B178" s="276" t="s">
        <v>340</v>
      </c>
      <c r="C178" s="272"/>
      <c r="D178" s="272" t="s">
        <v>255</v>
      </c>
      <c r="E178" s="364"/>
      <c r="F178" s="273"/>
    </row>
    <row r="179" spans="1:6" ht="11.25" customHeight="1" x14ac:dyDescent="0.25">
      <c r="A179" s="270"/>
      <c r="B179" s="276"/>
      <c r="C179" s="272"/>
      <c r="D179" s="272"/>
      <c r="E179" s="364"/>
      <c r="F179" s="273"/>
    </row>
    <row r="180" spans="1:6" ht="12.75" customHeight="1" x14ac:dyDescent="0.25">
      <c r="A180" s="270" t="s">
        <v>272</v>
      </c>
      <c r="B180" s="276" t="s">
        <v>341</v>
      </c>
      <c r="C180" s="272">
        <v>79</v>
      </c>
      <c r="D180" s="272" t="s">
        <v>264</v>
      </c>
      <c r="E180" s="364"/>
      <c r="F180" s="273">
        <f>E180*C180</f>
        <v>0</v>
      </c>
    </row>
    <row r="181" spans="1:6" ht="10.5" customHeight="1" x14ac:dyDescent="0.25">
      <c r="A181" s="270"/>
      <c r="B181" s="276"/>
      <c r="C181" s="272"/>
      <c r="D181" s="272"/>
      <c r="E181" s="364"/>
      <c r="F181" s="273"/>
    </row>
    <row r="182" spans="1:6" ht="12.75" customHeight="1" x14ac:dyDescent="0.25">
      <c r="A182" s="270"/>
      <c r="B182" s="157" t="s">
        <v>345</v>
      </c>
      <c r="C182" s="272"/>
      <c r="D182" s="272"/>
      <c r="E182" s="364"/>
      <c r="F182" s="273"/>
    </row>
    <row r="183" spans="1:6" ht="10.5" customHeight="1" x14ac:dyDescent="0.25">
      <c r="A183" s="270"/>
      <c r="B183" s="276"/>
      <c r="C183" s="272"/>
      <c r="D183" s="272"/>
      <c r="E183" s="364"/>
      <c r="F183" s="273"/>
    </row>
    <row r="184" spans="1:6" ht="50.25" customHeight="1" x14ac:dyDescent="0.25">
      <c r="A184" s="278" t="s">
        <v>276</v>
      </c>
      <c r="B184" s="276" t="s">
        <v>853</v>
      </c>
      <c r="C184" s="279"/>
      <c r="D184" s="279" t="s">
        <v>346</v>
      </c>
      <c r="E184" s="365"/>
      <c r="F184" s="280">
        <f>E184</f>
        <v>0</v>
      </c>
    </row>
    <row r="185" spans="1:6" ht="11.25" customHeight="1" x14ac:dyDescent="0.25">
      <c r="A185" s="278"/>
      <c r="B185" s="276"/>
      <c r="C185" s="279"/>
      <c r="D185" s="279"/>
      <c r="E185" s="365"/>
      <c r="F185" s="280"/>
    </row>
    <row r="186" spans="1:6" ht="50.25" customHeight="1" x14ac:dyDescent="0.25">
      <c r="A186" s="278" t="s">
        <v>276</v>
      </c>
      <c r="B186" s="276" t="s">
        <v>854</v>
      </c>
      <c r="C186" s="279"/>
      <c r="D186" s="279" t="s">
        <v>346</v>
      </c>
      <c r="E186" s="365"/>
      <c r="F186" s="280">
        <f>E186</f>
        <v>0</v>
      </c>
    </row>
    <row r="187" spans="1:6" ht="12.75" customHeight="1" x14ac:dyDescent="0.25">
      <c r="A187" s="278"/>
      <c r="B187" s="276"/>
      <c r="C187" s="279"/>
      <c r="D187" s="279"/>
      <c r="E187" s="365"/>
      <c r="F187" s="280"/>
    </row>
    <row r="188" spans="1:6" ht="11.25" customHeight="1" x14ac:dyDescent="0.25">
      <c r="A188" s="278"/>
      <c r="B188" s="276"/>
      <c r="C188" s="279"/>
      <c r="D188" s="279"/>
      <c r="E188" s="365"/>
      <c r="F188" s="280"/>
    </row>
    <row r="189" spans="1:6" x14ac:dyDescent="0.25">
      <c r="A189" s="270"/>
      <c r="B189" s="276"/>
      <c r="C189" s="272"/>
      <c r="D189" s="272"/>
      <c r="E189" s="407"/>
      <c r="F189" s="273"/>
    </row>
    <row r="190" spans="1:6" ht="13.8" thickBot="1" x14ac:dyDescent="0.3">
      <c r="A190" s="282"/>
      <c r="B190" s="294"/>
      <c r="C190" s="284" t="s">
        <v>188</v>
      </c>
      <c r="D190" s="285"/>
      <c r="E190" s="286"/>
      <c r="F190" s="163">
        <f>SUM(F165:F189)</f>
        <v>0</v>
      </c>
    </row>
    <row r="191" spans="1:6" x14ac:dyDescent="0.25">
      <c r="A191" s="270"/>
      <c r="B191" s="288"/>
      <c r="F191" s="273"/>
    </row>
    <row r="192" spans="1:6" x14ac:dyDescent="0.25">
      <c r="A192" s="270"/>
      <c r="B192" s="169" t="s">
        <v>347</v>
      </c>
      <c r="E192" s="226"/>
      <c r="F192" s="273"/>
    </row>
    <row r="193" spans="1:6" x14ac:dyDescent="0.25">
      <c r="A193" s="270"/>
      <c r="B193" s="169"/>
      <c r="E193" s="226"/>
      <c r="F193" s="273"/>
    </row>
    <row r="194" spans="1:6" x14ac:dyDescent="0.25">
      <c r="A194" s="270"/>
      <c r="B194" s="169" t="s">
        <v>348</v>
      </c>
      <c r="E194" s="226"/>
      <c r="F194" s="273"/>
    </row>
    <row r="195" spans="1:6" x14ac:dyDescent="0.25">
      <c r="A195" s="270"/>
      <c r="B195" s="288"/>
      <c r="E195" s="226"/>
      <c r="F195" s="273"/>
    </row>
    <row r="196" spans="1:6" x14ac:dyDescent="0.25">
      <c r="A196" s="270"/>
      <c r="B196" s="288"/>
      <c r="E196" s="226" t="s">
        <v>855</v>
      </c>
      <c r="F196" s="273">
        <f>F73</f>
        <v>0</v>
      </c>
    </row>
    <row r="197" spans="1:6" x14ac:dyDescent="0.25">
      <c r="A197" s="270"/>
      <c r="B197" s="288"/>
      <c r="E197" s="226"/>
      <c r="F197" s="273"/>
    </row>
    <row r="198" spans="1:6" x14ac:dyDescent="0.25">
      <c r="A198" s="270"/>
      <c r="B198" s="288"/>
      <c r="E198" s="226" t="s">
        <v>856</v>
      </c>
      <c r="F198" s="273">
        <f>F115</f>
        <v>0</v>
      </c>
    </row>
    <row r="199" spans="1:6" x14ac:dyDescent="0.25">
      <c r="A199" s="270"/>
      <c r="B199" s="288"/>
      <c r="E199" s="226"/>
      <c r="F199" s="273"/>
    </row>
    <row r="200" spans="1:6" x14ac:dyDescent="0.25">
      <c r="A200" s="270"/>
      <c r="B200" s="288"/>
      <c r="E200" s="226" t="s">
        <v>857</v>
      </c>
      <c r="F200" s="273">
        <f>$F$159</f>
        <v>0</v>
      </c>
    </row>
    <row r="201" spans="1:6" x14ac:dyDescent="0.25">
      <c r="A201" s="270"/>
      <c r="B201" s="288"/>
      <c r="E201" s="226"/>
      <c r="F201" s="273"/>
    </row>
    <row r="202" spans="1:6" x14ac:dyDescent="0.25">
      <c r="A202" s="270"/>
      <c r="B202" s="288"/>
      <c r="E202" s="226" t="s">
        <v>858</v>
      </c>
      <c r="F202" s="273">
        <f>F190</f>
        <v>0</v>
      </c>
    </row>
    <row r="203" spans="1:6" x14ac:dyDescent="0.25">
      <c r="A203" s="270"/>
      <c r="B203" s="288"/>
      <c r="E203" s="226"/>
      <c r="F203" s="273"/>
    </row>
    <row r="204" spans="1:6" x14ac:dyDescent="0.25">
      <c r="A204" s="270"/>
      <c r="B204" s="288"/>
      <c r="E204" s="226"/>
      <c r="F204" s="273"/>
    </row>
    <row r="205" spans="1:6" x14ac:dyDescent="0.25">
      <c r="A205" s="270"/>
      <c r="B205" s="288"/>
      <c r="C205" s="295"/>
      <c r="D205" s="295"/>
      <c r="E205" s="296"/>
      <c r="F205" s="273"/>
    </row>
    <row r="206" spans="1:6" ht="13.8" thickBot="1" x14ac:dyDescent="0.3">
      <c r="A206" s="282"/>
      <c r="B206" s="283"/>
      <c r="C206" s="284" t="str">
        <f>C31</f>
        <v>To Ren. of existg bld collection :</v>
      </c>
      <c r="D206" s="285"/>
      <c r="E206" s="286"/>
      <c r="F206" s="163">
        <f>SUM(F193:F205)</f>
        <v>0</v>
      </c>
    </row>
    <row r="207" spans="1:6" x14ac:dyDescent="0.25">
      <c r="A207" s="287"/>
      <c r="B207" s="297"/>
      <c r="C207" s="289"/>
      <c r="D207" s="298"/>
      <c r="E207" s="299"/>
      <c r="F207" s="176"/>
    </row>
    <row r="208" spans="1:6" x14ac:dyDescent="0.25">
      <c r="A208" s="270"/>
      <c r="B208" s="157" t="s">
        <v>355</v>
      </c>
      <c r="C208" s="272"/>
      <c r="D208" s="272"/>
      <c r="E208" s="407"/>
      <c r="F208" s="273"/>
    </row>
    <row r="209" spans="1:6" ht="4.5" customHeight="1" x14ac:dyDescent="0.25">
      <c r="A209" s="270"/>
      <c r="B209" s="276"/>
      <c r="C209" s="272"/>
      <c r="D209" s="272"/>
      <c r="E209" s="407"/>
      <c r="F209" s="273"/>
    </row>
    <row r="210" spans="1:6" x14ac:dyDescent="0.25">
      <c r="A210" s="270"/>
      <c r="B210" s="157" t="s">
        <v>356</v>
      </c>
      <c r="C210" s="272"/>
      <c r="D210" s="272"/>
      <c r="E210" s="364"/>
      <c r="F210" s="273"/>
    </row>
    <row r="211" spans="1:6" ht="6" customHeight="1" x14ac:dyDescent="0.25">
      <c r="A211" s="270"/>
      <c r="B211" s="276"/>
      <c r="C211" s="272"/>
      <c r="D211" s="272"/>
      <c r="E211" s="364"/>
      <c r="F211" s="273"/>
    </row>
    <row r="212" spans="1:6" x14ac:dyDescent="0.25">
      <c r="A212" s="270"/>
      <c r="B212" s="157" t="s">
        <v>357</v>
      </c>
      <c r="C212" s="272"/>
      <c r="D212" s="272" t="s">
        <v>255</v>
      </c>
      <c r="E212" s="364"/>
      <c r="F212" s="273"/>
    </row>
    <row r="213" spans="1:6" x14ac:dyDescent="0.25">
      <c r="A213" s="270"/>
      <c r="B213" s="158"/>
      <c r="C213" s="272"/>
      <c r="D213" s="272"/>
      <c r="E213" s="364"/>
      <c r="F213" s="273"/>
    </row>
    <row r="214" spans="1:6" x14ac:dyDescent="0.25">
      <c r="A214" s="270"/>
      <c r="B214" s="157" t="s">
        <v>256</v>
      </c>
      <c r="C214" s="272"/>
      <c r="D214" s="272" t="s">
        <v>255</v>
      </c>
      <c r="E214" s="364"/>
      <c r="F214" s="273"/>
    </row>
    <row r="215" spans="1:6" ht="9" customHeight="1" x14ac:dyDescent="0.25">
      <c r="A215" s="270"/>
      <c r="B215" s="276"/>
      <c r="C215" s="272"/>
      <c r="D215" s="272"/>
      <c r="E215" s="364"/>
      <c r="F215" s="273"/>
    </row>
    <row r="216" spans="1:6" x14ac:dyDescent="0.25">
      <c r="A216" s="270"/>
      <c r="B216" s="276" t="s">
        <v>358</v>
      </c>
      <c r="C216" s="272"/>
      <c r="D216" s="272" t="s">
        <v>255</v>
      </c>
      <c r="E216" s="364"/>
      <c r="F216" s="273"/>
    </row>
    <row r="217" spans="1:6" ht="6.75" customHeight="1" x14ac:dyDescent="0.25">
      <c r="A217" s="270"/>
      <c r="B217" s="276"/>
      <c r="C217" s="272"/>
      <c r="D217" s="272"/>
      <c r="E217" s="364"/>
      <c r="F217" s="273"/>
    </row>
    <row r="218" spans="1:6" ht="92.4" x14ac:dyDescent="0.25">
      <c r="A218" s="270"/>
      <c r="B218" s="276" t="s">
        <v>359</v>
      </c>
      <c r="C218" s="272"/>
      <c r="D218" s="272"/>
      <c r="E218" s="364"/>
      <c r="F218" s="273"/>
    </row>
    <row r="219" spans="1:6" x14ac:dyDescent="0.25">
      <c r="A219" s="270"/>
      <c r="B219" s="276"/>
      <c r="C219" s="272"/>
      <c r="D219" s="272"/>
      <c r="E219" s="364"/>
      <c r="F219" s="273"/>
    </row>
    <row r="220" spans="1:6" ht="26.4" x14ac:dyDescent="0.25">
      <c r="A220" s="270"/>
      <c r="B220" s="156" t="s">
        <v>287</v>
      </c>
      <c r="C220" s="272"/>
      <c r="D220" s="272" t="s">
        <v>255</v>
      </c>
      <c r="E220" s="364"/>
      <c r="F220" s="273"/>
    </row>
    <row r="221" spans="1:6" ht="9.75" customHeight="1" x14ac:dyDescent="0.25">
      <c r="A221" s="270"/>
      <c r="B221" s="276"/>
      <c r="C221" s="272"/>
      <c r="D221" s="272"/>
      <c r="E221" s="364"/>
      <c r="F221" s="273"/>
    </row>
    <row r="222" spans="1:6" ht="39.6" x14ac:dyDescent="0.25">
      <c r="A222" s="270"/>
      <c r="B222" s="157" t="s">
        <v>829</v>
      </c>
      <c r="C222" s="272"/>
      <c r="D222" s="272" t="s">
        <v>255</v>
      </c>
      <c r="E222" s="364"/>
      <c r="F222" s="273"/>
    </row>
    <row r="223" spans="1:6" ht="9" customHeight="1" x14ac:dyDescent="0.25">
      <c r="A223" s="270"/>
      <c r="B223" s="276"/>
      <c r="C223" s="272"/>
      <c r="D223" s="272"/>
      <c r="E223" s="364"/>
      <c r="F223" s="273"/>
    </row>
    <row r="224" spans="1:6" x14ac:dyDescent="0.25">
      <c r="A224" s="270"/>
      <c r="B224" s="158" t="s">
        <v>298</v>
      </c>
      <c r="C224" s="272"/>
      <c r="D224" s="272" t="s">
        <v>255</v>
      </c>
      <c r="E224" s="364"/>
      <c r="F224" s="273"/>
    </row>
    <row r="225" spans="1:6" ht="9" customHeight="1" x14ac:dyDescent="0.25">
      <c r="A225" s="270"/>
      <c r="B225" s="276"/>
      <c r="C225" s="272"/>
      <c r="D225" s="272"/>
      <c r="E225" s="364"/>
      <c r="F225" s="273"/>
    </row>
    <row r="226" spans="1:6" x14ac:dyDescent="0.25">
      <c r="A226" s="270" t="s">
        <v>262</v>
      </c>
      <c r="B226" s="276" t="s">
        <v>364</v>
      </c>
      <c r="C226" s="272">
        <v>10</v>
      </c>
      <c r="D226" s="272" t="s">
        <v>268</v>
      </c>
      <c r="E226" s="364"/>
      <c r="F226" s="273">
        <f>E226*C226</f>
        <v>0</v>
      </c>
    </row>
    <row r="227" spans="1:6" ht="9" customHeight="1" x14ac:dyDescent="0.25">
      <c r="A227" s="270"/>
      <c r="B227" s="276"/>
      <c r="C227" s="272"/>
      <c r="D227" s="272"/>
      <c r="E227" s="364"/>
      <c r="F227" s="273"/>
    </row>
    <row r="228" spans="1:6" x14ac:dyDescent="0.25">
      <c r="A228" s="270"/>
      <c r="B228" s="156" t="s">
        <v>301</v>
      </c>
      <c r="C228" s="272"/>
      <c r="D228" s="272" t="s">
        <v>255</v>
      </c>
      <c r="E228" s="364"/>
      <c r="F228" s="273"/>
    </row>
    <row r="229" spans="1:6" ht="9.75" customHeight="1" x14ac:dyDescent="0.25">
      <c r="A229" s="270"/>
      <c r="B229" s="157"/>
      <c r="C229" s="272"/>
      <c r="D229" s="272"/>
      <c r="E229" s="364"/>
      <c r="F229" s="273"/>
    </row>
    <row r="230" spans="1:6" ht="12.75" customHeight="1" x14ac:dyDescent="0.25">
      <c r="A230" s="270"/>
      <c r="B230" s="157" t="s">
        <v>302</v>
      </c>
      <c r="C230" s="272"/>
      <c r="D230" s="272"/>
      <c r="E230" s="364"/>
      <c r="F230" s="273"/>
    </row>
    <row r="231" spans="1:6" ht="10.5" customHeight="1" x14ac:dyDescent="0.25">
      <c r="A231" s="270"/>
      <c r="B231" s="276"/>
      <c r="C231" s="272"/>
      <c r="D231" s="272"/>
      <c r="E231" s="364"/>
      <c r="F231" s="273"/>
    </row>
    <row r="232" spans="1:6" x14ac:dyDescent="0.25">
      <c r="A232" s="270"/>
      <c r="B232" s="158" t="s">
        <v>298</v>
      </c>
      <c r="C232" s="272"/>
      <c r="D232" s="272" t="s">
        <v>255</v>
      </c>
      <c r="E232" s="364"/>
      <c r="F232" s="273"/>
    </row>
    <row r="233" spans="1:6" ht="8.25" customHeight="1" x14ac:dyDescent="0.25">
      <c r="A233" s="270"/>
      <c r="B233" s="158"/>
      <c r="C233" s="272"/>
      <c r="D233" s="272"/>
      <c r="E233" s="364"/>
      <c r="F233" s="273"/>
    </row>
    <row r="234" spans="1:6" x14ac:dyDescent="0.25">
      <c r="A234" s="270" t="s">
        <v>266</v>
      </c>
      <c r="B234" s="276" t="s">
        <v>370</v>
      </c>
      <c r="C234" s="272">
        <v>146</v>
      </c>
      <c r="D234" s="272" t="s">
        <v>264</v>
      </c>
      <c r="E234" s="364"/>
      <c r="F234" s="273">
        <f>E234*C234</f>
        <v>0</v>
      </c>
    </row>
    <row r="235" spans="1:6" ht="7.5" customHeight="1" x14ac:dyDescent="0.25">
      <c r="A235" s="270"/>
      <c r="B235" s="276"/>
      <c r="C235" s="272"/>
      <c r="D235" s="272"/>
      <c r="E235" s="364"/>
      <c r="F235" s="273"/>
    </row>
    <row r="236" spans="1:6" ht="12.75" customHeight="1" x14ac:dyDescent="0.25">
      <c r="A236" s="270"/>
      <c r="B236" s="156" t="s">
        <v>316</v>
      </c>
      <c r="C236" s="272"/>
      <c r="D236" s="272" t="s">
        <v>255</v>
      </c>
      <c r="E236" s="364"/>
      <c r="F236" s="273"/>
    </row>
    <row r="237" spans="1:6" ht="7.5" customHeight="1" x14ac:dyDescent="0.25">
      <c r="A237" s="270"/>
      <c r="B237" s="156"/>
      <c r="C237" s="272"/>
      <c r="D237" s="272"/>
      <c r="E237" s="364"/>
      <c r="F237" s="273"/>
    </row>
    <row r="238" spans="1:6" ht="26.4" x14ac:dyDescent="0.25">
      <c r="A238" s="270"/>
      <c r="B238" s="157" t="s">
        <v>317</v>
      </c>
      <c r="C238" s="272"/>
      <c r="D238" s="272" t="s">
        <v>255</v>
      </c>
      <c r="E238" s="364"/>
      <c r="F238" s="273"/>
    </row>
    <row r="239" spans="1:6" ht="5.25" customHeight="1" x14ac:dyDescent="0.25">
      <c r="A239" s="270"/>
      <c r="B239" s="157"/>
      <c r="C239" s="272"/>
      <c r="D239" s="272"/>
      <c r="E239" s="364"/>
      <c r="F239" s="273"/>
    </row>
    <row r="240" spans="1:6" ht="12.75" customHeight="1" x14ac:dyDescent="0.25">
      <c r="A240" s="270"/>
      <c r="B240" s="158" t="s">
        <v>318</v>
      </c>
      <c r="C240" s="272"/>
      <c r="D240" s="272" t="s">
        <v>255</v>
      </c>
      <c r="E240" s="364"/>
      <c r="F240" s="273"/>
    </row>
    <row r="241" spans="1:6" ht="9.75" customHeight="1" x14ac:dyDescent="0.25">
      <c r="A241" s="270"/>
      <c r="B241" s="276"/>
      <c r="C241" s="272"/>
      <c r="D241" s="272"/>
      <c r="E241" s="364"/>
      <c r="F241" s="273"/>
    </row>
    <row r="242" spans="1:6" x14ac:dyDescent="0.25">
      <c r="A242" s="270"/>
      <c r="B242" s="179" t="s">
        <v>322</v>
      </c>
      <c r="C242" s="272"/>
      <c r="D242" s="272"/>
      <c r="E242" s="364"/>
      <c r="F242" s="273"/>
    </row>
    <row r="243" spans="1:6" x14ac:dyDescent="0.25">
      <c r="A243" s="270"/>
      <c r="B243" s="179"/>
      <c r="C243" s="272"/>
      <c r="D243" s="272"/>
      <c r="E243" s="364"/>
      <c r="F243" s="273"/>
    </row>
    <row r="244" spans="1:6" x14ac:dyDescent="0.25">
      <c r="A244" s="270" t="s">
        <v>270</v>
      </c>
      <c r="B244" s="276" t="s">
        <v>320</v>
      </c>
      <c r="C244" s="291">
        <v>1.1499999999999999</v>
      </c>
      <c r="D244" s="272" t="s">
        <v>321</v>
      </c>
      <c r="E244" s="275"/>
      <c r="F244" s="273">
        <f>E244*C244</f>
        <v>0</v>
      </c>
    </row>
    <row r="245" spans="1:6" ht="9.75" customHeight="1" x14ac:dyDescent="0.25">
      <c r="A245" s="270"/>
      <c r="B245" s="179"/>
      <c r="C245" s="291"/>
      <c r="D245" s="272"/>
      <c r="E245" s="275"/>
      <c r="F245" s="273"/>
    </row>
    <row r="246" spans="1:6" x14ac:dyDescent="0.25">
      <c r="A246" s="270"/>
      <c r="B246" s="180" t="s">
        <v>326</v>
      </c>
      <c r="C246" s="291"/>
      <c r="D246" s="272" t="s">
        <v>255</v>
      </c>
      <c r="E246" s="275"/>
      <c r="F246" s="273"/>
    </row>
    <row r="247" spans="1:6" x14ac:dyDescent="0.25">
      <c r="A247" s="270"/>
      <c r="B247" s="288"/>
      <c r="C247" s="291"/>
      <c r="D247" s="272"/>
      <c r="E247" s="275"/>
      <c r="F247" s="273"/>
    </row>
    <row r="248" spans="1:6" x14ac:dyDescent="0.25">
      <c r="A248" s="270"/>
      <c r="B248" s="288" t="s">
        <v>374</v>
      </c>
      <c r="C248" s="291"/>
      <c r="D248" s="272"/>
      <c r="E248" s="275"/>
      <c r="F248" s="273"/>
    </row>
    <row r="249" spans="1:6" x14ac:dyDescent="0.25">
      <c r="A249" s="270"/>
      <c r="B249" s="288"/>
      <c r="C249" s="291"/>
      <c r="D249" s="272"/>
      <c r="E249" s="275"/>
      <c r="F249" s="273"/>
    </row>
    <row r="250" spans="1:6" x14ac:dyDescent="0.25">
      <c r="A250" s="270" t="s">
        <v>272</v>
      </c>
      <c r="B250" s="288" t="s">
        <v>322</v>
      </c>
      <c r="C250" s="291">
        <v>0.51</v>
      </c>
      <c r="D250" s="272" t="s">
        <v>321</v>
      </c>
      <c r="E250" s="275"/>
      <c r="F250" s="273">
        <f>E250*C250</f>
        <v>0</v>
      </c>
    </row>
    <row r="251" spans="1:6" x14ac:dyDescent="0.25">
      <c r="A251" s="302"/>
      <c r="B251" s="303"/>
      <c r="C251" s="435"/>
      <c r="D251" s="435"/>
      <c r="E251" s="462"/>
      <c r="F251" s="304"/>
    </row>
    <row r="252" spans="1:6" ht="13.8" thickBot="1" x14ac:dyDescent="0.3">
      <c r="A252" s="305"/>
      <c r="B252" s="306"/>
      <c r="C252" s="284" t="str">
        <f>C206</f>
        <v>To Ren. of existg bld collection :</v>
      </c>
      <c r="D252" s="285"/>
      <c r="E252" s="349"/>
      <c r="F252" s="181">
        <f>SUM(F226:F251)</f>
        <v>0</v>
      </c>
    </row>
    <row r="253" spans="1:6" ht="9" customHeight="1" x14ac:dyDescent="0.25">
      <c r="A253" s="287"/>
      <c r="B253" s="297"/>
      <c r="C253" s="309"/>
      <c r="D253" s="289"/>
      <c r="E253" s="463"/>
      <c r="F253" s="176"/>
    </row>
    <row r="254" spans="1:6" x14ac:dyDescent="0.25">
      <c r="A254" s="270"/>
      <c r="B254" s="157" t="s">
        <v>445</v>
      </c>
      <c r="C254" s="272"/>
      <c r="D254" s="272"/>
      <c r="E254" s="364"/>
      <c r="F254" s="273"/>
    </row>
    <row r="255" spans="1:6" ht="8.25" customHeight="1" x14ac:dyDescent="0.25">
      <c r="A255" s="270"/>
      <c r="B255" s="276"/>
      <c r="C255" s="272"/>
      <c r="D255" s="272"/>
      <c r="E255" s="364"/>
      <c r="F255" s="273"/>
    </row>
    <row r="256" spans="1:6" x14ac:dyDescent="0.25">
      <c r="A256" s="270"/>
      <c r="B256" s="288"/>
      <c r="C256" s="291"/>
      <c r="D256" s="272"/>
      <c r="E256" s="275"/>
      <c r="F256" s="273"/>
    </row>
    <row r="257" spans="1:6" ht="12.75" customHeight="1" x14ac:dyDescent="0.25">
      <c r="A257" s="270"/>
      <c r="B257" s="157" t="s">
        <v>458</v>
      </c>
      <c r="C257" s="279"/>
      <c r="D257" s="279"/>
      <c r="E257" s="415"/>
      <c r="F257" s="310"/>
    </row>
    <row r="258" spans="1:6" ht="12.75" customHeight="1" x14ac:dyDescent="0.25">
      <c r="A258" s="270"/>
      <c r="B258" s="157"/>
      <c r="C258" s="279"/>
      <c r="D258" s="279"/>
      <c r="E258" s="415"/>
      <c r="F258" s="310"/>
    </row>
    <row r="259" spans="1:6" s="314" customFormat="1" ht="12.75" customHeight="1" x14ac:dyDescent="0.25">
      <c r="A259" s="311"/>
      <c r="B259" s="293" t="s">
        <v>461</v>
      </c>
      <c r="C259" s="312"/>
      <c r="D259" s="312"/>
      <c r="E259" s="464"/>
      <c r="F259" s="313"/>
    </row>
    <row r="260" spans="1:6" s="314" customFormat="1" ht="12.75" customHeight="1" x14ac:dyDescent="0.25">
      <c r="A260" s="311"/>
      <c r="B260" s="293"/>
      <c r="C260" s="312"/>
      <c r="D260" s="312"/>
      <c r="E260" s="464"/>
      <c r="F260" s="313"/>
    </row>
    <row r="261" spans="1:6" s="314" customFormat="1" ht="52.8" x14ac:dyDescent="0.25">
      <c r="A261" s="316" t="s">
        <v>262</v>
      </c>
      <c r="B261" s="317" t="s">
        <v>859</v>
      </c>
      <c r="C261" s="465"/>
      <c r="D261" s="465" t="s">
        <v>860</v>
      </c>
      <c r="E261" s="408"/>
      <c r="F261" s="310">
        <v>1300000</v>
      </c>
    </row>
    <row r="262" spans="1:6" s="314" customFormat="1" ht="12.75" customHeight="1" x14ac:dyDescent="0.25">
      <c r="A262" s="311"/>
      <c r="B262" s="315"/>
      <c r="C262" s="312"/>
      <c r="D262" s="312"/>
      <c r="E262" s="464"/>
      <c r="F262" s="313"/>
    </row>
    <row r="263" spans="1:6" x14ac:dyDescent="0.25">
      <c r="A263" s="270"/>
      <c r="B263" s="157" t="s">
        <v>470</v>
      </c>
      <c r="C263" s="272"/>
      <c r="D263" s="272"/>
      <c r="E263" s="405"/>
      <c r="F263" s="273"/>
    </row>
    <row r="264" spans="1:6" x14ac:dyDescent="0.25">
      <c r="A264" s="270"/>
      <c r="B264" s="276"/>
      <c r="C264" s="272"/>
      <c r="D264" s="272"/>
      <c r="E264" s="405"/>
      <c r="F264" s="273"/>
    </row>
    <row r="265" spans="1:6" ht="26.4" x14ac:dyDescent="0.25">
      <c r="A265" s="270"/>
      <c r="B265" s="156" t="s">
        <v>471</v>
      </c>
      <c r="C265" s="272"/>
      <c r="D265" s="272" t="s">
        <v>255</v>
      </c>
      <c r="E265" s="405"/>
      <c r="F265" s="273"/>
    </row>
    <row r="266" spans="1:6" x14ac:dyDescent="0.25">
      <c r="A266" s="270"/>
      <c r="B266" s="156"/>
      <c r="C266" s="272"/>
      <c r="D266" s="272"/>
      <c r="E266" s="405"/>
      <c r="F266" s="273"/>
    </row>
    <row r="267" spans="1:6" ht="66" x14ac:dyDescent="0.25">
      <c r="A267" s="270"/>
      <c r="B267" s="182" t="s">
        <v>861</v>
      </c>
      <c r="C267" s="272"/>
      <c r="D267" s="272" t="s">
        <v>255</v>
      </c>
      <c r="E267" s="405"/>
      <c r="F267" s="273"/>
    </row>
    <row r="268" spans="1:6" ht="12.75" customHeight="1" x14ac:dyDescent="0.25">
      <c r="A268" s="270"/>
      <c r="B268" s="185"/>
      <c r="C268" s="272"/>
      <c r="D268" s="272"/>
      <c r="E268" s="405"/>
      <c r="F268" s="273"/>
    </row>
    <row r="269" spans="1:6" x14ac:dyDescent="0.25">
      <c r="A269" s="270" t="s">
        <v>266</v>
      </c>
      <c r="B269" s="276" t="s">
        <v>473</v>
      </c>
      <c r="C269" s="272">
        <v>1200</v>
      </c>
      <c r="D269" s="272" t="s">
        <v>264</v>
      </c>
      <c r="E269" s="405"/>
      <c r="F269" s="273">
        <f>E269*C269</f>
        <v>0</v>
      </c>
    </row>
    <row r="270" spans="1:6" x14ac:dyDescent="0.25">
      <c r="A270" s="270"/>
      <c r="B270" s="276"/>
      <c r="C270" s="272"/>
      <c r="D270" s="272"/>
      <c r="E270" s="405"/>
      <c r="F270" s="273"/>
    </row>
    <row r="271" spans="1:6" x14ac:dyDescent="0.25">
      <c r="A271" s="270"/>
      <c r="B271" s="158" t="s">
        <v>474</v>
      </c>
      <c r="C271" s="272"/>
      <c r="D271" s="272" t="s">
        <v>255</v>
      </c>
      <c r="E271" s="405"/>
      <c r="F271" s="273"/>
    </row>
    <row r="272" spans="1:6" ht="12.75" customHeight="1" x14ac:dyDescent="0.25">
      <c r="A272" s="270"/>
      <c r="B272" s="276"/>
      <c r="C272" s="272"/>
      <c r="D272" s="272"/>
      <c r="E272" s="405"/>
      <c r="F272" s="273"/>
    </row>
    <row r="273" spans="1:10" x14ac:dyDescent="0.25">
      <c r="A273" s="270" t="s">
        <v>270</v>
      </c>
      <c r="B273" s="276" t="s">
        <v>475</v>
      </c>
      <c r="C273" s="272">
        <v>200</v>
      </c>
      <c r="D273" s="272" t="s">
        <v>314</v>
      </c>
      <c r="E273" s="405"/>
      <c r="F273" s="273">
        <f>E273*C273</f>
        <v>0</v>
      </c>
    </row>
    <row r="274" spans="1:10" s="314" customFormat="1" ht="12.75" customHeight="1" x14ac:dyDescent="0.25">
      <c r="A274" s="316"/>
      <c r="B274" s="315"/>
      <c r="C274" s="465"/>
      <c r="D274" s="465"/>
      <c r="E274" s="466"/>
      <c r="F274" s="310"/>
    </row>
    <row r="275" spans="1:10" x14ac:dyDescent="0.25">
      <c r="A275" s="270"/>
      <c r="B275" s="158" t="s">
        <v>862</v>
      </c>
      <c r="C275" s="272"/>
      <c r="D275" s="272" t="s">
        <v>255</v>
      </c>
      <c r="E275" s="405"/>
      <c r="F275" s="273"/>
    </row>
    <row r="276" spans="1:10" ht="12.75" customHeight="1" x14ac:dyDescent="0.25">
      <c r="A276" s="270"/>
      <c r="B276" s="276"/>
      <c r="C276" s="272"/>
      <c r="D276" s="272"/>
      <c r="E276" s="405"/>
      <c r="F276" s="273"/>
    </row>
    <row r="277" spans="1:10" x14ac:dyDescent="0.25">
      <c r="A277" s="270" t="s">
        <v>272</v>
      </c>
      <c r="B277" s="276" t="s">
        <v>863</v>
      </c>
      <c r="C277" s="272">
        <v>150</v>
      </c>
      <c r="D277" s="272" t="s">
        <v>402</v>
      </c>
      <c r="E277" s="405"/>
      <c r="F277" s="273">
        <f>E277*C277</f>
        <v>0</v>
      </c>
    </row>
    <row r="278" spans="1:10" x14ac:dyDescent="0.25">
      <c r="A278" s="270"/>
      <c r="B278" s="276"/>
      <c r="C278" s="272"/>
      <c r="D278" s="272"/>
      <c r="E278" s="407"/>
      <c r="F278" s="273"/>
    </row>
    <row r="279" spans="1:10" ht="13.8" thickBot="1" x14ac:dyDescent="0.3">
      <c r="A279" s="282"/>
      <c r="B279" s="283"/>
      <c r="C279" s="1202" t="str">
        <f>C190</f>
        <v>To collection :</v>
      </c>
      <c r="D279" s="1203"/>
      <c r="E279" s="1204"/>
      <c r="F279" s="163">
        <f>SUM(F259:F278)</f>
        <v>1300000</v>
      </c>
    </row>
    <row r="280" spans="1:10" x14ac:dyDescent="0.25">
      <c r="A280" s="270"/>
      <c r="B280" s="317"/>
      <c r="C280" s="318"/>
      <c r="D280" s="272"/>
      <c r="E280" s="319"/>
      <c r="F280" s="273"/>
    </row>
    <row r="281" spans="1:10" x14ac:dyDescent="0.25">
      <c r="A281" s="323"/>
      <c r="B281" s="186" t="s">
        <v>480</v>
      </c>
      <c r="C281" s="300"/>
      <c r="D281" s="324"/>
      <c r="E281" s="467"/>
      <c r="F281" s="325"/>
      <c r="G281" s="326"/>
      <c r="H281" s="326"/>
      <c r="I281" s="326"/>
      <c r="J281" s="322"/>
    </row>
    <row r="282" spans="1:10" ht="12.75" customHeight="1" x14ac:dyDescent="0.25">
      <c r="A282" s="323"/>
      <c r="B282" s="186"/>
      <c r="C282" s="300"/>
      <c r="D282" s="324"/>
      <c r="E282" s="467"/>
      <c r="F282" s="325"/>
      <c r="G282" s="326"/>
      <c r="H282" s="326"/>
      <c r="I282" s="326"/>
      <c r="J282" s="322"/>
    </row>
    <row r="283" spans="1:10" ht="26.4" x14ac:dyDescent="0.25">
      <c r="A283" s="323"/>
      <c r="B283" s="187" t="s">
        <v>481</v>
      </c>
      <c r="C283" s="300"/>
      <c r="D283" s="324" t="s">
        <v>255</v>
      </c>
      <c r="E283" s="468"/>
      <c r="F283" s="325"/>
      <c r="G283" s="326"/>
      <c r="H283" s="326"/>
      <c r="I283" s="326"/>
      <c r="J283" s="322"/>
    </row>
    <row r="284" spans="1:10" ht="12.75" customHeight="1" x14ac:dyDescent="0.25">
      <c r="A284" s="323"/>
      <c r="B284" s="327"/>
      <c r="C284" s="300"/>
      <c r="D284" s="324"/>
      <c r="E284" s="468"/>
      <c r="F284" s="325"/>
      <c r="G284" s="326"/>
      <c r="H284" s="326"/>
      <c r="I284" s="326"/>
      <c r="J284" s="322"/>
    </row>
    <row r="285" spans="1:10" ht="36.75" customHeight="1" x14ac:dyDescent="0.25">
      <c r="A285" s="323"/>
      <c r="B285" s="186" t="s">
        <v>482</v>
      </c>
      <c r="C285" s="300"/>
      <c r="D285" s="324"/>
      <c r="E285" s="468"/>
      <c r="F285" s="325"/>
      <c r="G285" s="326"/>
      <c r="H285" s="326"/>
      <c r="I285" s="326"/>
      <c r="J285" s="322"/>
    </row>
    <row r="286" spans="1:10" ht="12.75" customHeight="1" x14ac:dyDescent="0.25">
      <c r="A286" s="323"/>
      <c r="B286" s="186"/>
      <c r="C286" s="300"/>
      <c r="D286" s="324"/>
      <c r="E286" s="468"/>
      <c r="F286" s="325"/>
      <c r="G286" s="326"/>
      <c r="H286" s="326"/>
      <c r="I286" s="326"/>
      <c r="J286" s="322"/>
    </row>
    <row r="287" spans="1:10" ht="12.75" customHeight="1" x14ac:dyDescent="0.25">
      <c r="A287" s="323"/>
      <c r="B287" s="327" t="s">
        <v>483</v>
      </c>
      <c r="C287" s="300"/>
      <c r="D287" s="324" t="s">
        <v>255</v>
      </c>
      <c r="E287" s="468"/>
      <c r="F287" s="325"/>
      <c r="G287" s="326"/>
      <c r="H287" s="326"/>
      <c r="I287" s="326"/>
      <c r="J287" s="322"/>
    </row>
    <row r="288" spans="1:10" ht="12.75" customHeight="1" x14ac:dyDescent="0.25">
      <c r="A288" s="323"/>
      <c r="B288" s="189"/>
      <c r="C288" s="300"/>
      <c r="D288" s="324"/>
      <c r="E288" s="468"/>
      <c r="F288" s="325"/>
      <c r="G288" s="326"/>
      <c r="H288" s="326"/>
      <c r="I288" s="326"/>
      <c r="J288" s="322"/>
    </row>
    <row r="289" spans="1:10" ht="12.75" customHeight="1" x14ac:dyDescent="0.25">
      <c r="A289" s="323" t="s">
        <v>262</v>
      </c>
      <c r="B289" s="327" t="s">
        <v>484</v>
      </c>
      <c r="C289" s="300">
        <v>233</v>
      </c>
      <c r="D289" s="324" t="s">
        <v>264</v>
      </c>
      <c r="E289" s="468"/>
      <c r="F289" s="328">
        <f>E289*C289</f>
        <v>0</v>
      </c>
      <c r="G289" s="326"/>
      <c r="H289" s="326"/>
      <c r="I289" s="326"/>
      <c r="J289" s="322"/>
    </row>
    <row r="290" spans="1:10" ht="12.75" customHeight="1" x14ac:dyDescent="0.25">
      <c r="A290" s="323"/>
      <c r="B290" s="327"/>
      <c r="C290" s="300"/>
      <c r="D290" s="324"/>
      <c r="E290" s="468"/>
      <c r="F290" s="325"/>
      <c r="G290" s="326"/>
      <c r="H290" s="326"/>
      <c r="I290" s="326"/>
      <c r="J290" s="322"/>
    </row>
    <row r="291" spans="1:10" ht="12.75" customHeight="1" x14ac:dyDescent="0.25">
      <c r="A291" s="323"/>
      <c r="B291" s="327" t="s">
        <v>485</v>
      </c>
      <c r="C291" s="300"/>
      <c r="D291" s="324"/>
      <c r="E291" s="468"/>
      <c r="F291" s="325"/>
      <c r="G291" s="326"/>
      <c r="H291" s="326"/>
      <c r="I291" s="326"/>
      <c r="J291" s="322"/>
    </row>
    <row r="292" spans="1:10" ht="12.75" customHeight="1" x14ac:dyDescent="0.25">
      <c r="A292" s="323"/>
      <c r="B292" s="327"/>
      <c r="C292" s="300"/>
      <c r="D292" s="324"/>
      <c r="E292" s="468"/>
      <c r="F292" s="325"/>
      <c r="G292" s="326"/>
      <c r="H292" s="326"/>
      <c r="I292" s="326"/>
      <c r="J292" s="322"/>
    </row>
    <row r="293" spans="1:10" ht="12.75" customHeight="1" x14ac:dyDescent="0.25">
      <c r="A293" s="323" t="s">
        <v>266</v>
      </c>
      <c r="B293" s="327" t="s">
        <v>484</v>
      </c>
      <c r="C293" s="300">
        <v>264</v>
      </c>
      <c r="D293" s="324" t="s">
        <v>264</v>
      </c>
      <c r="E293" s="468"/>
      <c r="F293" s="328">
        <f>E293*C293</f>
        <v>0</v>
      </c>
      <c r="G293" s="326"/>
      <c r="H293" s="326"/>
      <c r="I293" s="326"/>
      <c r="J293" s="322"/>
    </row>
    <row r="294" spans="1:10" ht="12.75" customHeight="1" x14ac:dyDescent="0.25">
      <c r="A294" s="323"/>
      <c r="B294" s="327"/>
      <c r="C294" s="300"/>
      <c r="D294" s="324"/>
      <c r="E294" s="468"/>
      <c r="F294" s="328"/>
      <c r="G294" s="326"/>
      <c r="H294" s="326"/>
      <c r="I294" s="326"/>
      <c r="J294" s="322"/>
    </row>
    <row r="295" spans="1:10" x14ac:dyDescent="0.25">
      <c r="A295" s="323"/>
      <c r="B295" s="186" t="s">
        <v>486</v>
      </c>
      <c r="C295" s="300"/>
      <c r="D295" s="324"/>
      <c r="E295" s="468"/>
      <c r="F295" s="325"/>
      <c r="G295" s="326"/>
      <c r="H295" s="326"/>
      <c r="I295" s="326"/>
      <c r="J295" s="322"/>
    </row>
    <row r="296" spans="1:10" ht="12.75" customHeight="1" x14ac:dyDescent="0.25">
      <c r="A296" s="323"/>
      <c r="B296" s="327"/>
      <c r="C296" s="300"/>
      <c r="D296" s="324"/>
      <c r="E296" s="468"/>
      <c r="F296" s="325"/>
      <c r="G296" s="326"/>
      <c r="H296" s="326"/>
      <c r="I296" s="326"/>
      <c r="J296" s="322"/>
    </row>
    <row r="297" spans="1:10" ht="27.75" customHeight="1" x14ac:dyDescent="0.25">
      <c r="A297" s="323"/>
      <c r="B297" s="190" t="s">
        <v>410</v>
      </c>
      <c r="C297" s="300"/>
      <c r="D297" s="324" t="s">
        <v>255</v>
      </c>
      <c r="E297" s="468"/>
      <c r="F297" s="325"/>
      <c r="G297" s="326"/>
      <c r="H297" s="326"/>
      <c r="I297" s="326"/>
      <c r="J297" s="322"/>
    </row>
    <row r="298" spans="1:10" ht="12.75" customHeight="1" x14ac:dyDescent="0.25">
      <c r="A298" s="323"/>
      <c r="B298" s="327"/>
      <c r="C298" s="300"/>
      <c r="D298" s="324"/>
      <c r="E298" s="468"/>
      <c r="F298" s="325"/>
      <c r="G298" s="326"/>
      <c r="H298" s="326"/>
      <c r="I298" s="326"/>
      <c r="J298" s="322"/>
    </row>
    <row r="299" spans="1:10" x14ac:dyDescent="0.25">
      <c r="A299" s="323"/>
      <c r="B299" s="186" t="s">
        <v>487</v>
      </c>
      <c r="C299" s="300"/>
      <c r="D299" s="324" t="s">
        <v>255</v>
      </c>
      <c r="E299" s="468"/>
      <c r="F299" s="325"/>
      <c r="G299" s="326"/>
      <c r="H299" s="326"/>
      <c r="I299" s="326"/>
      <c r="J299" s="322"/>
    </row>
    <row r="300" spans="1:10" ht="9" customHeight="1" x14ac:dyDescent="0.25">
      <c r="A300" s="323"/>
      <c r="B300" s="327"/>
      <c r="C300" s="300"/>
      <c r="D300" s="324"/>
      <c r="E300" s="468"/>
      <c r="F300" s="325"/>
      <c r="G300" s="326"/>
      <c r="H300" s="326"/>
      <c r="I300" s="326"/>
      <c r="J300" s="322"/>
    </row>
    <row r="301" spans="1:10" s="333" customFormat="1" ht="24" customHeight="1" x14ac:dyDescent="0.25">
      <c r="A301" s="329"/>
      <c r="B301" s="189" t="s">
        <v>488</v>
      </c>
      <c r="C301" s="330"/>
      <c r="D301" s="331" t="s">
        <v>255</v>
      </c>
      <c r="E301" s="468"/>
      <c r="F301" s="325"/>
      <c r="G301" s="326"/>
      <c r="H301" s="326"/>
      <c r="I301" s="326"/>
      <c r="J301" s="332"/>
    </row>
    <row r="302" spans="1:10" ht="10.5" customHeight="1" x14ac:dyDescent="0.25">
      <c r="A302" s="323"/>
      <c r="B302" s="327"/>
      <c r="C302" s="300"/>
      <c r="D302" s="324"/>
      <c r="E302" s="468"/>
      <c r="F302" s="325"/>
      <c r="G302" s="326"/>
      <c r="H302" s="326"/>
      <c r="I302" s="326"/>
      <c r="J302" s="322"/>
    </row>
    <row r="303" spans="1:10" ht="26.4" x14ac:dyDescent="0.25">
      <c r="A303" s="103" t="s">
        <v>270</v>
      </c>
      <c r="B303" s="327" t="s">
        <v>489</v>
      </c>
      <c r="C303" s="105">
        <f>C289</f>
        <v>233</v>
      </c>
      <c r="D303" s="334" t="s">
        <v>264</v>
      </c>
      <c r="E303" s="468"/>
      <c r="F303" s="335">
        <f>E303*C303</f>
        <v>0</v>
      </c>
      <c r="G303" s="326"/>
      <c r="H303" s="326"/>
      <c r="I303" s="326"/>
      <c r="J303" s="322"/>
    </row>
    <row r="304" spans="1:10" ht="8.25" customHeight="1" x14ac:dyDescent="0.25">
      <c r="A304" s="323"/>
      <c r="B304" s="327"/>
      <c r="C304" s="300"/>
      <c r="D304" s="300"/>
      <c r="E304" s="469"/>
      <c r="F304" s="325"/>
      <c r="G304" s="326"/>
      <c r="H304" s="326"/>
      <c r="I304" s="326"/>
      <c r="J304" s="322"/>
    </row>
    <row r="305" spans="1:10" x14ac:dyDescent="0.25">
      <c r="A305" s="323"/>
      <c r="B305" s="187" t="s">
        <v>428</v>
      </c>
      <c r="C305" s="300"/>
      <c r="D305" s="324" t="s">
        <v>255</v>
      </c>
      <c r="E305" s="468"/>
      <c r="F305" s="325"/>
      <c r="G305" s="326"/>
      <c r="H305" s="326"/>
      <c r="I305" s="326"/>
      <c r="J305" s="322"/>
    </row>
    <row r="306" spans="1:10" x14ac:dyDescent="0.25">
      <c r="A306" s="323"/>
      <c r="B306" s="187"/>
      <c r="C306" s="300"/>
      <c r="D306" s="324"/>
      <c r="E306" s="468"/>
      <c r="F306" s="325"/>
      <c r="G306" s="326"/>
      <c r="H306" s="326"/>
      <c r="I306" s="326"/>
      <c r="J306" s="322"/>
    </row>
    <row r="307" spans="1:10" ht="12.75" customHeight="1" x14ac:dyDescent="0.25">
      <c r="A307" s="323"/>
      <c r="B307" s="186" t="s">
        <v>490</v>
      </c>
      <c r="C307" s="300"/>
      <c r="D307" s="324"/>
      <c r="E307" s="468"/>
      <c r="F307" s="325"/>
      <c r="G307" s="326"/>
      <c r="H307" s="326"/>
      <c r="I307" s="326"/>
      <c r="J307" s="322"/>
    </row>
    <row r="308" spans="1:10" ht="10.5" customHeight="1" x14ac:dyDescent="0.25">
      <c r="A308" s="323"/>
      <c r="B308" s="327"/>
      <c r="C308" s="300"/>
      <c r="D308" s="324"/>
      <c r="E308" s="468"/>
      <c r="F308" s="325"/>
      <c r="G308" s="326"/>
      <c r="H308" s="326"/>
      <c r="I308" s="326"/>
      <c r="J308" s="322"/>
    </row>
    <row r="309" spans="1:10" ht="26.4" x14ac:dyDescent="0.25">
      <c r="A309" s="323"/>
      <c r="B309" s="189" t="s">
        <v>430</v>
      </c>
      <c r="C309" s="300"/>
      <c r="D309" s="324" t="s">
        <v>255</v>
      </c>
      <c r="E309" s="468"/>
      <c r="F309" s="325"/>
      <c r="G309" s="326"/>
      <c r="H309" s="326"/>
      <c r="I309" s="326"/>
      <c r="J309" s="322"/>
    </row>
    <row r="310" spans="1:10" x14ac:dyDescent="0.25">
      <c r="A310" s="323"/>
      <c r="B310" s="327"/>
      <c r="C310" s="300"/>
      <c r="D310" s="324"/>
      <c r="E310" s="468"/>
      <c r="F310" s="325"/>
      <c r="G310" s="326"/>
      <c r="H310" s="326"/>
      <c r="I310" s="326"/>
      <c r="J310" s="322"/>
    </row>
    <row r="311" spans="1:10" x14ac:dyDescent="0.25">
      <c r="A311" s="323" t="s">
        <v>272</v>
      </c>
      <c r="B311" s="327" t="s">
        <v>491</v>
      </c>
      <c r="C311" s="300">
        <f>C293</f>
        <v>264</v>
      </c>
      <c r="D311" s="324" t="s">
        <v>264</v>
      </c>
      <c r="E311" s="468"/>
      <c r="F311" s="328">
        <f>E311*C311</f>
        <v>0</v>
      </c>
      <c r="G311" s="326"/>
      <c r="H311" s="326"/>
      <c r="I311" s="326"/>
      <c r="J311" s="322"/>
    </row>
    <row r="312" spans="1:10" x14ac:dyDescent="0.25">
      <c r="A312" s="270"/>
      <c r="B312" s="276"/>
      <c r="C312" s="272"/>
      <c r="D312" s="272"/>
      <c r="E312" s="364"/>
      <c r="F312" s="273"/>
    </row>
    <row r="313" spans="1:10" ht="13.8" thickBot="1" x14ac:dyDescent="0.3">
      <c r="A313" s="282"/>
      <c r="B313" s="283"/>
      <c r="C313" s="284" t="s">
        <v>188</v>
      </c>
      <c r="D313" s="285"/>
      <c r="E313" s="286"/>
      <c r="F313" s="163">
        <f>SUM(F281:F312)</f>
        <v>0</v>
      </c>
    </row>
    <row r="314" spans="1:10" ht="10.5" customHeight="1" x14ac:dyDescent="0.25">
      <c r="A314" s="270"/>
      <c r="B314" s="288"/>
      <c r="E314" s="319"/>
      <c r="F314" s="273"/>
    </row>
    <row r="315" spans="1:10" x14ac:dyDescent="0.25">
      <c r="A315" s="270"/>
      <c r="B315" s="169" t="s">
        <v>347</v>
      </c>
      <c r="E315" s="226"/>
      <c r="F315" s="273"/>
    </row>
    <row r="316" spans="1:10" ht="8.25" customHeight="1" x14ac:dyDescent="0.25">
      <c r="A316" s="270"/>
      <c r="B316" s="169"/>
      <c r="E316" s="226"/>
      <c r="F316" s="273"/>
    </row>
    <row r="317" spans="1:10" x14ac:dyDescent="0.25">
      <c r="A317" s="270"/>
      <c r="B317" s="169" t="s">
        <v>445</v>
      </c>
      <c r="E317" s="226"/>
      <c r="F317" s="273"/>
    </row>
    <row r="318" spans="1:10" x14ac:dyDescent="0.25">
      <c r="A318" s="270"/>
      <c r="B318" s="288"/>
      <c r="C318" s="336"/>
      <c r="E318" s="226"/>
      <c r="F318" s="273"/>
    </row>
    <row r="319" spans="1:10" x14ac:dyDescent="0.25">
      <c r="A319" s="270"/>
      <c r="B319" s="288"/>
      <c r="C319" s="336"/>
      <c r="E319" s="226" t="s">
        <v>864</v>
      </c>
      <c r="F319" s="273">
        <f>F279</f>
        <v>1300000</v>
      </c>
    </row>
    <row r="320" spans="1:10" x14ac:dyDescent="0.25">
      <c r="A320" s="270"/>
      <c r="B320" s="288"/>
      <c r="C320" s="336"/>
      <c r="E320" s="226"/>
      <c r="F320" s="273"/>
    </row>
    <row r="321" spans="1:6" x14ac:dyDescent="0.25">
      <c r="A321" s="270"/>
      <c r="B321" s="288"/>
      <c r="C321" s="336"/>
      <c r="E321" s="226" t="s">
        <v>865</v>
      </c>
      <c r="F321" s="273">
        <f>F313</f>
        <v>0</v>
      </c>
    </row>
    <row r="322" spans="1:6" x14ac:dyDescent="0.25">
      <c r="A322" s="270"/>
      <c r="B322" s="288"/>
      <c r="C322" s="336"/>
      <c r="E322" s="226"/>
      <c r="F322" s="273"/>
    </row>
    <row r="323" spans="1:6" x14ac:dyDescent="0.25">
      <c r="A323" s="270"/>
      <c r="B323" s="288"/>
      <c r="C323" s="336"/>
      <c r="E323" s="226"/>
      <c r="F323" s="273"/>
    </row>
    <row r="324" spans="1:6" x14ac:dyDescent="0.25">
      <c r="A324" s="270"/>
      <c r="B324" s="288"/>
      <c r="C324" s="337"/>
      <c r="D324" s="295"/>
      <c r="E324" s="296"/>
      <c r="F324" s="273"/>
    </row>
    <row r="325" spans="1:6" ht="13.8" thickBot="1" x14ac:dyDescent="0.3">
      <c r="A325" s="282"/>
      <c r="B325" s="283"/>
      <c r="C325" s="1202" t="str">
        <f>C252</f>
        <v>To Ren. of existg bld collection :</v>
      </c>
      <c r="D325" s="1203"/>
      <c r="E325" s="1204"/>
      <c r="F325" s="163">
        <f>SUM(F317:F324)</f>
        <v>1300000</v>
      </c>
    </row>
    <row r="326" spans="1:6" x14ac:dyDescent="0.25">
      <c r="A326" s="287"/>
      <c r="B326" s="297"/>
      <c r="C326" s="289"/>
      <c r="D326" s="298"/>
      <c r="E326" s="299"/>
      <c r="F326" s="176"/>
    </row>
    <row r="327" spans="1:6" x14ac:dyDescent="0.25">
      <c r="A327" s="270"/>
      <c r="B327" s="157" t="s">
        <v>495</v>
      </c>
      <c r="C327" s="272"/>
      <c r="D327" s="272"/>
      <c r="E327" s="364"/>
      <c r="F327" s="273"/>
    </row>
    <row r="328" spans="1:6" ht="8.25" customHeight="1" x14ac:dyDescent="0.25">
      <c r="A328" s="270"/>
      <c r="B328" s="157"/>
      <c r="C328" s="272"/>
      <c r="D328" s="272"/>
      <c r="E328" s="364"/>
      <c r="F328" s="273"/>
    </row>
    <row r="329" spans="1:6" x14ac:dyDescent="0.25">
      <c r="A329" s="270"/>
      <c r="B329" s="157" t="s">
        <v>357</v>
      </c>
      <c r="C329" s="272"/>
      <c r="D329" s="272" t="s">
        <v>255</v>
      </c>
      <c r="E329" s="364"/>
      <c r="F329" s="273"/>
    </row>
    <row r="330" spans="1:6" ht="7.5" customHeight="1" x14ac:dyDescent="0.25">
      <c r="A330" s="270"/>
      <c r="B330" s="157"/>
      <c r="C330" s="272"/>
      <c r="D330" s="272"/>
      <c r="E330" s="364"/>
      <c r="F330" s="273"/>
    </row>
    <row r="331" spans="1:6" x14ac:dyDescent="0.25">
      <c r="A331" s="270"/>
      <c r="B331" s="157" t="s">
        <v>256</v>
      </c>
      <c r="C331" s="272"/>
      <c r="D331" s="272" t="s">
        <v>255</v>
      </c>
      <c r="E331" s="364"/>
      <c r="F331" s="273"/>
    </row>
    <row r="332" spans="1:6" x14ac:dyDescent="0.25">
      <c r="A332" s="270"/>
      <c r="B332" s="276"/>
      <c r="C332" s="272"/>
      <c r="D332" s="272"/>
      <c r="E332" s="364"/>
      <c r="F332" s="273"/>
    </row>
    <row r="333" spans="1:6" x14ac:dyDescent="0.25">
      <c r="A333" s="270"/>
      <c r="B333" s="276" t="s">
        <v>358</v>
      </c>
      <c r="C333" s="272"/>
      <c r="D333" s="272" t="s">
        <v>255</v>
      </c>
      <c r="E333" s="364"/>
      <c r="F333" s="273"/>
    </row>
    <row r="334" spans="1:6" ht="8.25" customHeight="1" x14ac:dyDescent="0.25">
      <c r="A334" s="270"/>
      <c r="B334" s="276"/>
      <c r="C334" s="272"/>
      <c r="D334" s="272"/>
      <c r="E334" s="364"/>
      <c r="F334" s="273"/>
    </row>
    <row r="335" spans="1:6" ht="92.4" x14ac:dyDescent="0.25">
      <c r="A335" s="270"/>
      <c r="B335" s="276" t="s">
        <v>496</v>
      </c>
      <c r="C335" s="272"/>
      <c r="D335" s="272"/>
      <c r="E335" s="364"/>
      <c r="F335" s="273"/>
    </row>
    <row r="336" spans="1:6" ht="12.75" customHeight="1" x14ac:dyDescent="0.25">
      <c r="A336" s="270"/>
      <c r="B336" s="276"/>
      <c r="C336" s="272"/>
      <c r="D336" s="272"/>
      <c r="E336" s="364"/>
      <c r="F336" s="273"/>
    </row>
    <row r="337" spans="1:7" x14ac:dyDescent="0.25">
      <c r="A337" s="270"/>
      <c r="B337" s="157" t="s">
        <v>385</v>
      </c>
      <c r="C337" s="272"/>
      <c r="D337" s="272"/>
      <c r="E337" s="364"/>
      <c r="F337" s="273"/>
    </row>
    <row r="338" spans="1:7" ht="12.75" customHeight="1" x14ac:dyDescent="0.25">
      <c r="A338" s="270"/>
      <c r="B338" s="276"/>
      <c r="C338" s="272"/>
      <c r="D338" s="272"/>
      <c r="E338" s="364"/>
      <c r="F338" s="273"/>
    </row>
    <row r="339" spans="1:7" ht="26.4" x14ac:dyDescent="0.25">
      <c r="A339" s="270"/>
      <c r="B339" s="156" t="s">
        <v>287</v>
      </c>
      <c r="C339" s="272"/>
      <c r="D339" s="272" t="s">
        <v>255</v>
      </c>
      <c r="E339" s="364"/>
      <c r="F339" s="273"/>
    </row>
    <row r="340" spans="1:7" ht="12.75" customHeight="1" x14ac:dyDescent="0.25">
      <c r="A340" s="270"/>
      <c r="B340" s="156"/>
      <c r="C340" s="272"/>
      <c r="D340" s="272"/>
      <c r="E340" s="364"/>
      <c r="F340" s="273"/>
    </row>
    <row r="341" spans="1:7" ht="40.5" customHeight="1" x14ac:dyDescent="0.25">
      <c r="A341" s="270"/>
      <c r="B341" s="157" t="s">
        <v>829</v>
      </c>
      <c r="C341" s="272"/>
      <c r="D341" s="272" t="s">
        <v>255</v>
      </c>
      <c r="E341" s="364"/>
      <c r="F341" s="273"/>
    </row>
    <row r="342" spans="1:7" ht="8.25" customHeight="1" x14ac:dyDescent="0.25">
      <c r="A342" s="270"/>
      <c r="B342" s="276"/>
      <c r="C342" s="272"/>
      <c r="D342" s="272"/>
      <c r="E342" s="364"/>
      <c r="F342" s="273"/>
    </row>
    <row r="343" spans="1:7" x14ac:dyDescent="0.25">
      <c r="A343" s="270"/>
      <c r="B343" s="158" t="s">
        <v>497</v>
      </c>
      <c r="C343" s="272"/>
      <c r="D343" s="272"/>
      <c r="E343" s="364"/>
      <c r="F343" s="273"/>
    </row>
    <row r="344" spans="1:7" x14ac:dyDescent="0.25">
      <c r="A344" s="270"/>
      <c r="B344" s="276"/>
      <c r="C344" s="272"/>
      <c r="D344" s="272"/>
      <c r="E344" s="364"/>
      <c r="F344" s="273"/>
    </row>
    <row r="345" spans="1:7" x14ac:dyDescent="0.25">
      <c r="A345" s="270" t="s">
        <v>262</v>
      </c>
      <c r="B345" s="276" t="s">
        <v>364</v>
      </c>
      <c r="C345" s="272">
        <v>1</v>
      </c>
      <c r="D345" s="272" t="s">
        <v>268</v>
      </c>
      <c r="E345" s="364"/>
      <c r="F345" s="273">
        <f>E345*C345</f>
        <v>0</v>
      </c>
      <c r="G345" s="338"/>
    </row>
    <row r="346" spans="1:7" x14ac:dyDescent="0.25">
      <c r="A346" s="270"/>
      <c r="B346" s="276"/>
      <c r="C346" s="272"/>
      <c r="D346" s="272"/>
      <c r="E346" s="364"/>
      <c r="F346" s="273"/>
    </row>
    <row r="347" spans="1:7" x14ac:dyDescent="0.25">
      <c r="A347" s="270"/>
      <c r="B347" s="156" t="s">
        <v>301</v>
      </c>
      <c r="C347" s="272"/>
      <c r="D347" s="272" t="s">
        <v>255</v>
      </c>
      <c r="E347" s="364"/>
      <c r="F347" s="273"/>
    </row>
    <row r="348" spans="1:7" ht="12.75" customHeight="1" x14ac:dyDescent="0.25">
      <c r="A348" s="270"/>
      <c r="B348" s="156"/>
      <c r="C348" s="272"/>
      <c r="D348" s="272"/>
      <c r="E348" s="364"/>
      <c r="F348" s="273"/>
    </row>
    <row r="349" spans="1:7" x14ac:dyDescent="0.25">
      <c r="A349" s="270"/>
      <c r="B349" s="157" t="s">
        <v>302</v>
      </c>
      <c r="C349" s="272"/>
      <c r="D349" s="272" t="s">
        <v>255</v>
      </c>
      <c r="E349" s="364"/>
      <c r="F349" s="273"/>
    </row>
    <row r="350" spans="1:7" ht="9.75" customHeight="1" x14ac:dyDescent="0.25">
      <c r="A350" s="270"/>
      <c r="B350" s="276"/>
      <c r="C350" s="272"/>
      <c r="D350" s="272"/>
      <c r="E350" s="364"/>
      <c r="F350" s="273"/>
    </row>
    <row r="351" spans="1:7" x14ac:dyDescent="0.25">
      <c r="A351" s="270"/>
      <c r="B351" s="158" t="s">
        <v>498</v>
      </c>
      <c r="C351" s="272"/>
      <c r="D351" s="272"/>
      <c r="E351" s="364"/>
      <c r="F351" s="273"/>
    </row>
    <row r="352" spans="1:7" ht="9" customHeight="1" x14ac:dyDescent="0.25">
      <c r="A352" s="270"/>
      <c r="B352" s="276"/>
      <c r="C352" s="272"/>
      <c r="D352" s="272"/>
      <c r="E352" s="364"/>
      <c r="F352" s="273"/>
    </row>
    <row r="353" spans="1:6" x14ac:dyDescent="0.25">
      <c r="A353" s="270" t="s">
        <v>266</v>
      </c>
      <c r="B353" s="276" t="s">
        <v>499</v>
      </c>
      <c r="C353" s="272">
        <v>8</v>
      </c>
      <c r="D353" s="272" t="s">
        <v>264</v>
      </c>
      <c r="E353" s="364"/>
      <c r="F353" s="273">
        <f>E353*C353</f>
        <v>0</v>
      </c>
    </row>
    <row r="354" spans="1:6" x14ac:dyDescent="0.25">
      <c r="A354" s="270"/>
      <c r="B354" s="276"/>
      <c r="C354" s="272"/>
      <c r="D354" s="272"/>
      <c r="E354" s="364"/>
      <c r="F354" s="273"/>
    </row>
    <row r="355" spans="1:6" ht="12.75" customHeight="1" x14ac:dyDescent="0.25">
      <c r="A355" s="270"/>
      <c r="B355" s="156" t="s">
        <v>500</v>
      </c>
      <c r="C355" s="272"/>
      <c r="D355" s="272"/>
      <c r="E355" s="364"/>
      <c r="F355" s="273"/>
    </row>
    <row r="356" spans="1:6" x14ac:dyDescent="0.25">
      <c r="A356" s="270"/>
      <c r="B356" s="156"/>
      <c r="C356" s="272"/>
      <c r="D356" s="272"/>
      <c r="E356" s="364"/>
      <c r="F356" s="273"/>
    </row>
    <row r="357" spans="1:6" ht="26.4" x14ac:dyDescent="0.25">
      <c r="A357" s="270"/>
      <c r="B357" s="157" t="s">
        <v>317</v>
      </c>
      <c r="C357" s="272"/>
      <c r="D357" s="272" t="s">
        <v>255</v>
      </c>
      <c r="E357" s="364"/>
      <c r="F357" s="273"/>
    </row>
    <row r="358" spans="1:6" x14ac:dyDescent="0.25">
      <c r="A358" s="270"/>
      <c r="B358" s="157"/>
      <c r="C358" s="272"/>
      <c r="D358" s="272"/>
      <c r="E358" s="364"/>
      <c r="F358" s="273"/>
    </row>
    <row r="359" spans="1:6" x14ac:dyDescent="0.25">
      <c r="A359" s="270"/>
      <c r="B359" s="158" t="s">
        <v>318</v>
      </c>
      <c r="C359" s="272"/>
      <c r="D359" s="272" t="s">
        <v>255</v>
      </c>
      <c r="E359" s="364"/>
      <c r="F359" s="273"/>
    </row>
    <row r="360" spans="1:6" x14ac:dyDescent="0.25">
      <c r="A360" s="270"/>
      <c r="B360" s="276"/>
      <c r="C360" s="272"/>
      <c r="D360" s="272"/>
      <c r="E360" s="364"/>
      <c r="F360" s="273"/>
    </row>
    <row r="361" spans="1:6" x14ac:dyDescent="0.25">
      <c r="A361" s="270"/>
      <c r="B361" s="191" t="s">
        <v>501</v>
      </c>
      <c r="C361" s="272"/>
      <c r="D361" s="272"/>
      <c r="E361" s="364"/>
      <c r="F361" s="273"/>
    </row>
    <row r="362" spans="1:6" x14ac:dyDescent="0.25">
      <c r="A362" s="270"/>
      <c r="B362" s="276"/>
      <c r="C362" s="272"/>
      <c r="D362" s="272"/>
      <c r="E362" s="364"/>
      <c r="F362" s="273"/>
    </row>
    <row r="363" spans="1:6" x14ac:dyDescent="0.25">
      <c r="A363" s="270" t="s">
        <v>270</v>
      </c>
      <c r="B363" s="276" t="s">
        <v>866</v>
      </c>
      <c r="C363" s="291">
        <v>0.06</v>
      </c>
      <c r="D363" s="272" t="s">
        <v>321</v>
      </c>
      <c r="E363" s="364"/>
      <c r="F363" s="273">
        <f>E363*C363</f>
        <v>0</v>
      </c>
    </row>
    <row r="364" spans="1:6" x14ac:dyDescent="0.25">
      <c r="A364" s="270"/>
      <c r="B364" s="276"/>
      <c r="C364" s="291"/>
      <c r="D364" s="272"/>
      <c r="E364" s="275"/>
      <c r="F364" s="273"/>
    </row>
    <row r="365" spans="1:6" x14ac:dyDescent="0.25">
      <c r="A365" s="270"/>
      <c r="B365" s="276"/>
      <c r="C365" s="272"/>
      <c r="D365" s="272"/>
      <c r="E365" s="364"/>
      <c r="F365" s="273"/>
    </row>
    <row r="366" spans="1:6" ht="13.8" thickBot="1" x14ac:dyDescent="0.3">
      <c r="A366" s="282"/>
      <c r="B366" s="283"/>
      <c r="C366" s="284" t="s">
        <v>188</v>
      </c>
      <c r="D366" s="285"/>
      <c r="E366" s="349"/>
      <c r="F366" s="163">
        <f>SUM(F329:F365)</f>
        <v>0</v>
      </c>
    </row>
    <row r="367" spans="1:6" x14ac:dyDescent="0.25">
      <c r="A367" s="307"/>
      <c r="B367" s="288"/>
      <c r="C367" s="411"/>
      <c r="D367" s="339"/>
      <c r="E367" s="290"/>
      <c r="F367" s="166"/>
    </row>
    <row r="368" spans="1:6" ht="12.75" customHeight="1" x14ac:dyDescent="0.25">
      <c r="A368" s="270"/>
      <c r="B368" s="180" t="s">
        <v>326</v>
      </c>
      <c r="C368" s="272"/>
      <c r="D368" s="272" t="s">
        <v>255</v>
      </c>
      <c r="E368" s="275"/>
      <c r="F368" s="273"/>
    </row>
    <row r="369" spans="1:6" ht="12.75" customHeight="1" x14ac:dyDescent="0.25">
      <c r="A369" s="270"/>
      <c r="B369" s="288"/>
      <c r="C369" s="272"/>
      <c r="D369" s="272"/>
      <c r="E369" s="275"/>
      <c r="F369" s="273"/>
    </row>
    <row r="370" spans="1:6" ht="12.75" customHeight="1" x14ac:dyDescent="0.25">
      <c r="A370" s="270"/>
      <c r="B370" s="288" t="s">
        <v>374</v>
      </c>
      <c r="C370" s="272"/>
      <c r="D370" s="272"/>
      <c r="E370" s="275"/>
      <c r="F370" s="273"/>
    </row>
    <row r="371" spans="1:6" ht="12.75" customHeight="1" x14ac:dyDescent="0.25">
      <c r="A371" s="270"/>
      <c r="B371" s="288"/>
      <c r="C371" s="272"/>
      <c r="D371" s="272"/>
      <c r="E371" s="275"/>
      <c r="F371" s="273"/>
    </row>
    <row r="372" spans="1:6" ht="12.75" customHeight="1" x14ac:dyDescent="0.25">
      <c r="A372" s="270" t="s">
        <v>262</v>
      </c>
      <c r="B372" s="288" t="s">
        <v>501</v>
      </c>
      <c r="C372" s="291">
        <v>0.05</v>
      </c>
      <c r="D372" s="272" t="s">
        <v>321</v>
      </c>
      <c r="E372" s="275"/>
      <c r="F372" s="273">
        <f>E372*C372</f>
        <v>0</v>
      </c>
    </row>
    <row r="373" spans="1:6" ht="12.75" customHeight="1" x14ac:dyDescent="0.25">
      <c r="A373" s="270"/>
      <c r="B373" s="288"/>
      <c r="C373" s="291"/>
      <c r="D373" s="272"/>
      <c r="E373" s="275"/>
      <c r="F373" s="273"/>
    </row>
    <row r="374" spans="1:6" x14ac:dyDescent="0.25">
      <c r="A374" s="270"/>
      <c r="B374" s="157" t="s">
        <v>332</v>
      </c>
      <c r="C374" s="272"/>
      <c r="D374" s="272"/>
      <c r="E374" s="364"/>
      <c r="F374" s="273"/>
    </row>
    <row r="375" spans="1:6" x14ac:dyDescent="0.25">
      <c r="A375" s="270"/>
      <c r="B375" s="276"/>
      <c r="C375" s="272"/>
      <c r="D375" s="272"/>
      <c r="E375" s="364"/>
      <c r="F375" s="273"/>
    </row>
    <row r="376" spans="1:6" x14ac:dyDescent="0.25">
      <c r="A376" s="270"/>
      <c r="B376" s="156" t="s">
        <v>333</v>
      </c>
      <c r="C376" s="272"/>
      <c r="D376" s="272" t="s">
        <v>255</v>
      </c>
      <c r="E376" s="364"/>
      <c r="F376" s="273"/>
    </row>
    <row r="377" spans="1:6" x14ac:dyDescent="0.25">
      <c r="A377" s="270"/>
      <c r="B377" s="276"/>
      <c r="C377" s="272"/>
      <c r="D377" s="272"/>
      <c r="E377" s="364"/>
      <c r="F377" s="273"/>
    </row>
    <row r="378" spans="1:6" ht="26.4" x14ac:dyDescent="0.25">
      <c r="A378" s="270"/>
      <c r="B378" s="157" t="s">
        <v>502</v>
      </c>
      <c r="C378" s="272"/>
      <c r="D378" s="272"/>
      <c r="E378" s="364"/>
      <c r="F378" s="273"/>
    </row>
    <row r="379" spans="1:6" x14ac:dyDescent="0.25">
      <c r="A379" s="270"/>
      <c r="B379" s="276"/>
      <c r="C379" s="272"/>
      <c r="D379" s="272"/>
      <c r="E379" s="364"/>
      <c r="F379" s="273"/>
    </row>
    <row r="380" spans="1:6" x14ac:dyDescent="0.25">
      <c r="A380" s="270"/>
      <c r="B380" s="276" t="s">
        <v>503</v>
      </c>
      <c r="C380" s="272"/>
      <c r="D380" s="272" t="s">
        <v>255</v>
      </c>
      <c r="E380" s="364"/>
      <c r="F380" s="273"/>
    </row>
    <row r="381" spans="1:6" x14ac:dyDescent="0.25">
      <c r="A381" s="270"/>
      <c r="B381" s="276"/>
      <c r="C381" s="272"/>
      <c r="D381" s="272"/>
      <c r="E381" s="364"/>
      <c r="F381" s="273"/>
    </row>
    <row r="382" spans="1:6" x14ac:dyDescent="0.25">
      <c r="A382" s="270" t="s">
        <v>266</v>
      </c>
      <c r="B382" s="276" t="s">
        <v>504</v>
      </c>
      <c r="C382" s="272">
        <v>141</v>
      </c>
      <c r="D382" s="272" t="s">
        <v>264</v>
      </c>
      <c r="E382" s="364"/>
      <c r="F382" s="273">
        <f>E382*C382</f>
        <v>0</v>
      </c>
    </row>
    <row r="383" spans="1:6" x14ac:dyDescent="0.25">
      <c r="A383" s="270"/>
      <c r="B383" s="288"/>
      <c r="C383" s="272"/>
      <c r="D383" s="272"/>
      <c r="E383" s="275"/>
      <c r="F383" s="273"/>
    </row>
    <row r="384" spans="1:6" x14ac:dyDescent="0.25">
      <c r="A384" s="270"/>
      <c r="B384" s="276"/>
      <c r="C384" s="272"/>
      <c r="D384" s="272"/>
      <c r="E384" s="364"/>
      <c r="F384" s="273"/>
    </row>
    <row r="385" spans="1:6" x14ac:dyDescent="0.25">
      <c r="A385" s="270"/>
      <c r="B385" s="288"/>
      <c r="C385" s="272"/>
      <c r="D385" s="272"/>
      <c r="E385" s="292"/>
    </row>
    <row r="386" spans="1:6" s="91" customFormat="1" x14ac:dyDescent="0.25">
      <c r="A386" s="270"/>
      <c r="B386" s="340"/>
      <c r="C386" s="279"/>
      <c r="D386" s="279"/>
      <c r="E386" s="470"/>
      <c r="F386" s="277"/>
    </row>
    <row r="387" spans="1:6" x14ac:dyDescent="0.25">
      <c r="A387" s="270"/>
      <c r="B387" s="276"/>
      <c r="C387" s="272"/>
      <c r="D387" s="272"/>
      <c r="E387" s="434"/>
      <c r="F387" s="273"/>
    </row>
    <row r="388" spans="1:6" x14ac:dyDescent="0.25">
      <c r="A388" s="270"/>
      <c r="B388" s="276"/>
      <c r="C388" s="272"/>
      <c r="D388" s="272"/>
      <c r="E388" s="434"/>
      <c r="F388" s="273"/>
    </row>
    <row r="389" spans="1:6" ht="12.75" customHeight="1" x14ac:dyDescent="0.25">
      <c r="A389" s="270"/>
      <c r="B389" s="276"/>
      <c r="C389" s="272"/>
      <c r="D389" s="272"/>
      <c r="E389" s="364"/>
      <c r="F389" s="273"/>
    </row>
    <row r="390" spans="1:6" ht="12.75" customHeight="1" thickBot="1" x14ac:dyDescent="0.3">
      <c r="A390" s="282"/>
      <c r="B390" s="283"/>
      <c r="C390" s="284" t="s">
        <v>188</v>
      </c>
      <c r="D390" s="285"/>
      <c r="E390" s="286"/>
      <c r="F390" s="163">
        <f>SUM(F372:F389)</f>
        <v>0</v>
      </c>
    </row>
    <row r="391" spans="1:6" x14ac:dyDescent="0.25">
      <c r="A391" s="270"/>
      <c r="B391" s="288"/>
      <c r="E391" s="319"/>
      <c r="F391" s="273"/>
    </row>
    <row r="392" spans="1:6" x14ac:dyDescent="0.25">
      <c r="A392" s="270"/>
      <c r="B392" s="288"/>
      <c r="E392" s="319"/>
      <c r="F392" s="273"/>
    </row>
    <row r="393" spans="1:6" x14ac:dyDescent="0.25">
      <c r="A393" s="270"/>
      <c r="B393" s="288"/>
      <c r="E393" s="319"/>
      <c r="F393" s="273"/>
    </row>
    <row r="394" spans="1:6" x14ac:dyDescent="0.25">
      <c r="A394" s="270"/>
      <c r="B394" s="169" t="s">
        <v>347</v>
      </c>
      <c r="E394" s="226"/>
      <c r="F394" s="273"/>
    </row>
    <row r="395" spans="1:6" x14ac:dyDescent="0.25">
      <c r="A395" s="270"/>
      <c r="B395" s="169"/>
      <c r="E395" s="226"/>
      <c r="F395" s="273"/>
    </row>
    <row r="396" spans="1:6" x14ac:dyDescent="0.25">
      <c r="A396" s="270"/>
      <c r="B396" s="169" t="s">
        <v>495</v>
      </c>
      <c r="E396" s="226"/>
      <c r="F396" s="273"/>
    </row>
    <row r="397" spans="1:6" x14ac:dyDescent="0.25">
      <c r="A397" s="270"/>
      <c r="B397" s="288"/>
      <c r="C397" s="336"/>
      <c r="E397" s="226"/>
      <c r="F397" s="273"/>
    </row>
    <row r="398" spans="1:6" x14ac:dyDescent="0.25">
      <c r="A398" s="270"/>
      <c r="B398" s="288"/>
      <c r="C398" s="336"/>
      <c r="E398" s="226" t="s">
        <v>867</v>
      </c>
      <c r="F398" s="273">
        <f>F366</f>
        <v>0</v>
      </c>
    </row>
    <row r="399" spans="1:6" x14ac:dyDescent="0.25">
      <c r="A399" s="270"/>
      <c r="B399" s="288"/>
      <c r="C399" s="336"/>
      <c r="E399" s="226"/>
      <c r="F399" s="273"/>
    </row>
    <row r="400" spans="1:6" x14ac:dyDescent="0.25">
      <c r="A400" s="270"/>
      <c r="B400" s="288"/>
      <c r="C400" s="336"/>
      <c r="E400" s="226" t="s">
        <v>868</v>
      </c>
      <c r="F400" s="273">
        <f>F390</f>
        <v>0</v>
      </c>
    </row>
    <row r="401" spans="1:6" x14ac:dyDescent="0.25">
      <c r="A401" s="270"/>
      <c r="B401" s="288"/>
      <c r="C401" s="337"/>
      <c r="D401" s="295"/>
      <c r="E401" s="226"/>
      <c r="F401" s="273"/>
    </row>
    <row r="402" spans="1:6" ht="13.8" thickBot="1" x14ac:dyDescent="0.3">
      <c r="A402" s="282"/>
      <c r="B402" s="283"/>
      <c r="C402" s="284" t="str">
        <f>C325</f>
        <v>To Ren. of existg bld collection :</v>
      </c>
      <c r="D402" s="285"/>
      <c r="E402" s="286"/>
      <c r="F402" s="163">
        <f>SUM(F396:F401)</f>
        <v>0</v>
      </c>
    </row>
    <row r="403" spans="1:6" x14ac:dyDescent="0.25">
      <c r="A403" s="287"/>
      <c r="B403" s="297"/>
      <c r="C403" s="309"/>
      <c r="D403" s="289"/>
      <c r="E403" s="298"/>
      <c r="F403" s="176"/>
    </row>
    <row r="404" spans="1:6" x14ac:dyDescent="0.25">
      <c r="A404" s="270"/>
      <c r="B404" s="157" t="s">
        <v>510</v>
      </c>
      <c r="C404" s="272"/>
      <c r="D404" s="272"/>
      <c r="E404" s="407"/>
      <c r="F404" s="273"/>
    </row>
    <row r="405" spans="1:6" x14ac:dyDescent="0.25">
      <c r="A405" s="270"/>
      <c r="B405" s="276"/>
      <c r="C405" s="272"/>
      <c r="D405" s="272"/>
      <c r="E405" s="407"/>
      <c r="F405" s="273"/>
    </row>
    <row r="406" spans="1:6" x14ac:dyDescent="0.25">
      <c r="A406" s="270"/>
      <c r="B406" s="157" t="s">
        <v>357</v>
      </c>
      <c r="C406" s="272"/>
      <c r="D406" s="272" t="s">
        <v>255</v>
      </c>
      <c r="E406" s="364"/>
      <c r="F406" s="273"/>
    </row>
    <row r="407" spans="1:6" x14ac:dyDescent="0.25">
      <c r="A407" s="270"/>
      <c r="B407" s="157"/>
      <c r="C407" s="272"/>
      <c r="D407" s="272"/>
      <c r="E407" s="364"/>
      <c r="F407" s="273"/>
    </row>
    <row r="408" spans="1:6" x14ac:dyDescent="0.25">
      <c r="A408" s="270"/>
      <c r="B408" s="157" t="s">
        <v>256</v>
      </c>
      <c r="C408" s="272"/>
      <c r="D408" s="272" t="s">
        <v>255</v>
      </c>
      <c r="E408" s="364"/>
      <c r="F408" s="273"/>
    </row>
    <row r="409" spans="1:6" ht="12" customHeight="1" x14ac:dyDescent="0.25">
      <c r="A409" s="270"/>
      <c r="B409" s="156"/>
      <c r="C409" s="272"/>
      <c r="D409" s="272"/>
      <c r="E409" s="364"/>
      <c r="F409" s="273"/>
    </row>
    <row r="410" spans="1:6" x14ac:dyDescent="0.25">
      <c r="A410" s="270"/>
      <c r="B410" s="276" t="s">
        <v>358</v>
      </c>
      <c r="C410" s="272"/>
      <c r="D410" s="272" t="s">
        <v>255</v>
      </c>
      <c r="E410" s="364"/>
      <c r="F410" s="273"/>
    </row>
    <row r="411" spans="1:6" ht="12.75" customHeight="1" x14ac:dyDescent="0.25">
      <c r="A411" s="270"/>
      <c r="B411" s="276" t="s">
        <v>511</v>
      </c>
      <c r="C411" s="272"/>
      <c r="D411" s="272"/>
      <c r="E411" s="364"/>
      <c r="F411" s="273"/>
    </row>
    <row r="412" spans="1:6" ht="9" customHeight="1" x14ac:dyDescent="0.25">
      <c r="A412" s="270"/>
      <c r="B412" s="276"/>
      <c r="C412" s="272"/>
      <c r="D412" s="272"/>
      <c r="E412" s="364"/>
      <c r="F412" s="273"/>
    </row>
    <row r="413" spans="1:6" x14ac:dyDescent="0.25">
      <c r="A413" s="270"/>
      <c r="B413" s="156" t="s">
        <v>512</v>
      </c>
      <c r="C413" s="272"/>
      <c r="D413" s="272" t="s">
        <v>255</v>
      </c>
      <c r="E413" s="405"/>
      <c r="F413" s="273"/>
    </row>
    <row r="414" spans="1:6" ht="9.75" customHeight="1" x14ac:dyDescent="0.25">
      <c r="A414" s="270"/>
      <c r="B414" s="276"/>
      <c r="C414" s="272"/>
      <c r="D414" s="272"/>
      <c r="E414" s="405"/>
      <c r="F414" s="273"/>
    </row>
    <row r="415" spans="1:6" ht="66" x14ac:dyDescent="0.25">
      <c r="A415" s="270"/>
      <c r="B415" s="193" t="s">
        <v>513</v>
      </c>
      <c r="C415" s="272"/>
      <c r="D415" s="272" t="s">
        <v>255</v>
      </c>
      <c r="E415" s="405"/>
      <c r="F415" s="273"/>
    </row>
    <row r="416" spans="1:6" ht="7.5" customHeight="1" x14ac:dyDescent="0.25">
      <c r="A416" s="270"/>
      <c r="B416" s="193"/>
      <c r="C416" s="272"/>
      <c r="D416" s="272"/>
      <c r="E416" s="405"/>
      <c r="F416" s="273"/>
    </row>
    <row r="417" spans="1:6" ht="14.25" customHeight="1" x14ac:dyDescent="0.25">
      <c r="A417" s="270" t="s">
        <v>262</v>
      </c>
      <c r="B417" s="276" t="s">
        <v>514</v>
      </c>
      <c r="C417" s="272">
        <v>8</v>
      </c>
      <c r="D417" s="272" t="s">
        <v>515</v>
      </c>
      <c r="E417" s="405"/>
      <c r="F417" s="273">
        <f>E417*C417</f>
        <v>0</v>
      </c>
    </row>
    <row r="418" spans="1:6" ht="12.75" customHeight="1" x14ac:dyDescent="0.25">
      <c r="A418" s="270"/>
      <c r="B418" s="276"/>
      <c r="C418" s="272"/>
      <c r="D418" s="272"/>
      <c r="E418" s="405"/>
      <c r="F418" s="273"/>
    </row>
    <row r="419" spans="1:6" ht="12.75" customHeight="1" x14ac:dyDescent="0.25">
      <c r="A419" s="270" t="s">
        <v>266</v>
      </c>
      <c r="B419" s="276" t="s">
        <v>869</v>
      </c>
      <c r="C419" s="272">
        <v>1</v>
      </c>
      <c r="D419" s="272" t="s">
        <v>515</v>
      </c>
      <c r="E419" s="405"/>
      <c r="F419" s="273">
        <f>E419*C419</f>
        <v>0</v>
      </c>
    </row>
    <row r="420" spans="1:6" ht="12.75" customHeight="1" x14ac:dyDescent="0.25">
      <c r="A420" s="270"/>
      <c r="B420" s="276"/>
      <c r="C420" s="272"/>
      <c r="D420" s="272"/>
      <c r="E420" s="405"/>
      <c r="F420" s="273"/>
    </row>
    <row r="421" spans="1:6" ht="12.75" customHeight="1" x14ac:dyDescent="0.25">
      <c r="A421" s="270" t="s">
        <v>270</v>
      </c>
      <c r="B421" s="276" t="s">
        <v>516</v>
      </c>
      <c r="C421" s="272">
        <v>21</v>
      </c>
      <c r="D421" s="272" t="s">
        <v>515</v>
      </c>
      <c r="E421" s="405"/>
      <c r="F421" s="273">
        <f>E421*C421</f>
        <v>0</v>
      </c>
    </row>
    <row r="422" spans="1:6" ht="12.75" customHeight="1" x14ac:dyDescent="0.25">
      <c r="A422" s="270"/>
      <c r="B422" s="276"/>
      <c r="C422" s="272"/>
      <c r="D422" s="272"/>
      <c r="E422" s="405"/>
      <c r="F422" s="273"/>
    </row>
    <row r="423" spans="1:6" ht="12.75" customHeight="1" x14ac:dyDescent="0.25">
      <c r="A423" s="270" t="s">
        <v>272</v>
      </c>
      <c r="B423" s="276" t="s">
        <v>870</v>
      </c>
      <c r="C423" s="272">
        <v>5</v>
      </c>
      <c r="D423" s="272" t="s">
        <v>515</v>
      </c>
      <c r="E423" s="405"/>
      <c r="F423" s="273">
        <f>E423*C423</f>
        <v>0</v>
      </c>
    </row>
    <row r="424" spans="1:6" ht="12.75" customHeight="1" x14ac:dyDescent="0.25">
      <c r="A424" s="270"/>
      <c r="B424" s="276"/>
      <c r="C424" s="272"/>
      <c r="D424" s="272"/>
      <c r="E424" s="405"/>
      <c r="F424" s="273"/>
    </row>
    <row r="425" spans="1:6" ht="12.75" customHeight="1" x14ac:dyDescent="0.25">
      <c r="A425" s="270" t="s">
        <v>276</v>
      </c>
      <c r="B425" s="276" t="s">
        <v>871</v>
      </c>
      <c r="C425" s="272">
        <v>8</v>
      </c>
      <c r="D425" s="272" t="s">
        <v>515</v>
      </c>
      <c r="E425" s="405"/>
      <c r="F425" s="273">
        <f>E425*C425</f>
        <v>0</v>
      </c>
    </row>
    <row r="426" spans="1:6" ht="12.75" customHeight="1" x14ac:dyDescent="0.25">
      <c r="A426" s="270"/>
      <c r="B426" s="276"/>
      <c r="C426" s="272"/>
      <c r="D426" s="272"/>
      <c r="E426" s="405"/>
      <c r="F426" s="273"/>
    </row>
    <row r="427" spans="1:6" x14ac:dyDescent="0.25">
      <c r="A427" s="341"/>
      <c r="B427" s="191" t="s">
        <v>519</v>
      </c>
      <c r="C427" s="342"/>
      <c r="D427" s="343"/>
      <c r="E427" s="292"/>
      <c r="F427" s="273"/>
    </row>
    <row r="428" spans="1:6" x14ac:dyDescent="0.25">
      <c r="A428" s="341"/>
      <c r="B428" s="317"/>
      <c r="C428" s="342"/>
      <c r="D428" s="343"/>
      <c r="E428" s="292"/>
      <c r="F428" s="273"/>
    </row>
    <row r="429" spans="1:6" ht="105.6" x14ac:dyDescent="0.25">
      <c r="A429" s="341"/>
      <c r="B429" s="196" t="s">
        <v>520</v>
      </c>
      <c r="C429" s="344"/>
      <c r="D429" s="345"/>
      <c r="E429" s="346"/>
      <c r="F429" s="273"/>
    </row>
    <row r="430" spans="1:6" ht="8.25" customHeight="1" x14ac:dyDescent="0.25">
      <c r="A430" s="341"/>
      <c r="B430" s="196"/>
      <c r="C430" s="344"/>
      <c r="D430" s="345"/>
      <c r="E430" s="364"/>
      <c r="F430" s="273"/>
    </row>
    <row r="431" spans="1:6" x14ac:dyDescent="0.25">
      <c r="A431" s="341"/>
      <c r="B431" s="197" t="s">
        <v>521</v>
      </c>
      <c r="C431" s="344"/>
      <c r="D431" s="345"/>
      <c r="E431" s="364"/>
      <c r="F431" s="347"/>
    </row>
    <row r="432" spans="1:6" ht="6" customHeight="1" x14ac:dyDescent="0.25">
      <c r="A432" s="341"/>
      <c r="B432" s="169"/>
      <c r="C432" s="344"/>
      <c r="D432" s="345"/>
      <c r="E432" s="364"/>
      <c r="F432" s="347"/>
    </row>
    <row r="433" spans="1:6" ht="26.25" customHeight="1" x14ac:dyDescent="0.25">
      <c r="A433" s="278" t="s">
        <v>304</v>
      </c>
      <c r="B433" s="348" t="s">
        <v>522</v>
      </c>
      <c r="C433" s="279">
        <v>113</v>
      </c>
      <c r="D433" s="279" t="s">
        <v>264</v>
      </c>
      <c r="E433" s="365"/>
      <c r="F433" s="280">
        <f>E433*C433</f>
        <v>0</v>
      </c>
    </row>
    <row r="434" spans="1:6" ht="9" customHeight="1" x14ac:dyDescent="0.25">
      <c r="A434" s="341"/>
      <c r="B434" s="317"/>
      <c r="C434" s="344"/>
      <c r="D434" s="345"/>
      <c r="E434" s="364"/>
      <c r="F434" s="273"/>
    </row>
    <row r="435" spans="1:6" ht="12.75" customHeight="1" x14ac:dyDescent="0.25">
      <c r="A435" s="341"/>
      <c r="B435" s="197" t="s">
        <v>523</v>
      </c>
      <c r="C435" s="344"/>
      <c r="D435" s="345"/>
      <c r="E435" s="364"/>
      <c r="F435" s="347"/>
    </row>
    <row r="436" spans="1:6" ht="9" customHeight="1" x14ac:dyDescent="0.25">
      <c r="A436" s="341"/>
      <c r="B436" s="169"/>
      <c r="C436" s="344"/>
      <c r="D436" s="345"/>
      <c r="E436" s="364"/>
      <c r="F436" s="347"/>
    </row>
    <row r="437" spans="1:6" ht="26.25" customHeight="1" x14ac:dyDescent="0.25">
      <c r="A437" s="278" t="s">
        <v>307</v>
      </c>
      <c r="B437" s="348" t="s">
        <v>524</v>
      </c>
      <c r="C437" s="279">
        <v>8</v>
      </c>
      <c r="D437" s="279" t="s">
        <v>515</v>
      </c>
      <c r="E437" s="365"/>
      <c r="F437" s="280">
        <f>E437*C437</f>
        <v>0</v>
      </c>
    </row>
    <row r="438" spans="1:6" ht="8.25" customHeight="1" x14ac:dyDescent="0.25">
      <c r="A438" s="351"/>
      <c r="B438" s="317"/>
      <c r="C438" s="279"/>
      <c r="D438" s="279"/>
      <c r="E438" s="350"/>
      <c r="F438" s="280"/>
    </row>
    <row r="439" spans="1:6" x14ac:dyDescent="0.25">
      <c r="A439" s="270"/>
      <c r="B439" s="276"/>
      <c r="C439" s="272"/>
      <c r="D439" s="272"/>
      <c r="E439" s="434"/>
      <c r="F439" s="273"/>
    </row>
    <row r="440" spans="1:6" x14ac:dyDescent="0.25">
      <c r="A440" s="270"/>
      <c r="B440" s="276"/>
      <c r="C440" s="272"/>
      <c r="D440" s="272"/>
      <c r="E440" s="471"/>
      <c r="F440" s="273"/>
    </row>
    <row r="441" spans="1:6" ht="12.75" customHeight="1" x14ac:dyDescent="0.25">
      <c r="A441" s="270"/>
      <c r="B441" s="276"/>
      <c r="C441" s="272"/>
      <c r="D441" s="272"/>
      <c r="E441" s="407"/>
      <c r="F441" s="273"/>
    </row>
    <row r="442" spans="1:6" ht="12.75" customHeight="1" thickBot="1" x14ac:dyDescent="0.3">
      <c r="A442" s="282"/>
      <c r="B442" s="283"/>
      <c r="C442" s="284" t="s">
        <v>188</v>
      </c>
      <c r="D442" s="285"/>
      <c r="E442" s="286"/>
      <c r="F442" s="163">
        <f>SUM(F416:F441)</f>
        <v>0</v>
      </c>
    </row>
    <row r="443" spans="1:6" ht="16.5" customHeight="1" x14ac:dyDescent="0.25">
      <c r="A443" s="278"/>
      <c r="B443" s="288"/>
      <c r="C443" s="279"/>
      <c r="D443" s="279"/>
      <c r="E443" s="350"/>
      <c r="F443" s="280"/>
    </row>
    <row r="444" spans="1:6" ht="26.25" customHeight="1" x14ac:dyDescent="0.25">
      <c r="A444" s="278" t="s">
        <v>262</v>
      </c>
      <c r="B444" s="348" t="s">
        <v>872</v>
      </c>
      <c r="C444" s="279">
        <v>1</v>
      </c>
      <c r="D444" s="279" t="s">
        <v>515</v>
      </c>
      <c r="E444" s="365"/>
      <c r="F444" s="280">
        <f>E444*C444</f>
        <v>0</v>
      </c>
    </row>
    <row r="445" spans="1:6" ht="9.75" customHeight="1" x14ac:dyDescent="0.25">
      <c r="A445" s="278"/>
      <c r="B445" s="348"/>
      <c r="C445" s="279"/>
      <c r="D445" s="279"/>
      <c r="E445" s="365"/>
      <c r="F445" s="280"/>
    </row>
    <row r="446" spans="1:6" ht="27.75" customHeight="1" x14ac:dyDescent="0.25">
      <c r="A446" s="278" t="s">
        <v>266</v>
      </c>
      <c r="B446" s="348" t="s">
        <v>525</v>
      </c>
      <c r="C446" s="279">
        <v>21</v>
      </c>
      <c r="D446" s="279" t="s">
        <v>515</v>
      </c>
      <c r="E446" s="365"/>
      <c r="F446" s="280">
        <f>E446*C446</f>
        <v>0</v>
      </c>
    </row>
    <row r="447" spans="1:6" ht="9" customHeight="1" x14ac:dyDescent="0.25">
      <c r="A447" s="351"/>
      <c r="B447" s="317"/>
      <c r="C447" s="279"/>
      <c r="D447" s="279"/>
      <c r="E447" s="350"/>
      <c r="F447" s="280"/>
    </row>
    <row r="448" spans="1:6" ht="27" customHeight="1" x14ac:dyDescent="0.25">
      <c r="A448" s="278" t="s">
        <v>270</v>
      </c>
      <c r="B448" s="348" t="s">
        <v>873</v>
      </c>
      <c r="C448" s="279">
        <v>5</v>
      </c>
      <c r="D448" s="279" t="s">
        <v>515</v>
      </c>
      <c r="E448" s="365"/>
      <c r="F448" s="280">
        <f>E448*C448</f>
        <v>0</v>
      </c>
    </row>
    <row r="449" spans="1:6" ht="27" customHeight="1" x14ac:dyDescent="0.25">
      <c r="A449" s="278"/>
      <c r="B449" s="348"/>
      <c r="C449" s="279"/>
      <c r="D449" s="279"/>
      <c r="E449" s="365"/>
      <c r="F449" s="280"/>
    </row>
    <row r="450" spans="1:6" ht="27" customHeight="1" x14ac:dyDescent="0.25">
      <c r="A450" s="278" t="s">
        <v>272</v>
      </c>
      <c r="B450" s="348" t="s">
        <v>874</v>
      </c>
      <c r="C450" s="279">
        <v>8</v>
      </c>
      <c r="D450" s="279" t="s">
        <v>515</v>
      </c>
      <c r="E450" s="365"/>
      <c r="F450" s="280">
        <f>E450*C450</f>
        <v>0</v>
      </c>
    </row>
    <row r="451" spans="1:6" ht="12" customHeight="1" x14ac:dyDescent="0.25">
      <c r="A451" s="278"/>
      <c r="B451" s="348"/>
      <c r="C451" s="279"/>
      <c r="D451" s="279"/>
      <c r="E451" s="365"/>
      <c r="F451" s="280"/>
    </row>
    <row r="452" spans="1:6" x14ac:dyDescent="0.25">
      <c r="A452" s="270"/>
      <c r="B452" s="198" t="s">
        <v>528</v>
      </c>
      <c r="C452" s="272"/>
      <c r="D452" s="272" t="s">
        <v>255</v>
      </c>
      <c r="E452" s="364"/>
      <c r="F452" s="273"/>
    </row>
    <row r="453" spans="1:6" x14ac:dyDescent="0.25">
      <c r="A453" s="270"/>
      <c r="B453" s="156"/>
      <c r="C453" s="272"/>
      <c r="D453" s="272"/>
      <c r="E453" s="364"/>
      <c r="F453" s="273"/>
    </row>
    <row r="454" spans="1:6" ht="26.4" x14ac:dyDescent="0.25">
      <c r="A454" s="278"/>
      <c r="B454" s="157" t="s">
        <v>875</v>
      </c>
      <c r="C454" s="272"/>
      <c r="D454" s="272" t="s">
        <v>255</v>
      </c>
      <c r="E454" s="364"/>
      <c r="F454" s="273"/>
    </row>
    <row r="455" spans="1:6" ht="10.5" customHeight="1" x14ac:dyDescent="0.25">
      <c r="A455" s="278"/>
      <c r="B455" s="157"/>
      <c r="C455" s="272"/>
      <c r="D455" s="272"/>
      <c r="E455" s="364"/>
      <c r="F455" s="273"/>
    </row>
    <row r="456" spans="1:6" x14ac:dyDescent="0.25">
      <c r="A456" s="278"/>
      <c r="B456" s="156" t="s">
        <v>876</v>
      </c>
      <c r="C456" s="272"/>
      <c r="D456" s="272" t="s">
        <v>255</v>
      </c>
      <c r="E456" s="364"/>
      <c r="F456" s="273"/>
    </row>
    <row r="457" spans="1:6" ht="9.75" customHeight="1" x14ac:dyDescent="0.25">
      <c r="A457" s="278"/>
      <c r="B457" s="157"/>
      <c r="C457" s="272"/>
      <c r="D457" s="272"/>
      <c r="E457" s="364"/>
      <c r="F457" s="273"/>
    </row>
    <row r="458" spans="1:6" ht="66" x14ac:dyDescent="0.25">
      <c r="A458" s="278"/>
      <c r="B458" s="193" t="s">
        <v>877</v>
      </c>
      <c r="C458" s="272"/>
      <c r="D458" s="272" t="s">
        <v>255</v>
      </c>
      <c r="E458" s="364"/>
      <c r="F458" s="273"/>
    </row>
    <row r="459" spans="1:6" ht="10.5" customHeight="1" x14ac:dyDescent="0.25">
      <c r="A459" s="278"/>
      <c r="B459" s="157"/>
      <c r="C459" s="272"/>
      <c r="D459" s="272"/>
      <c r="E459" s="364"/>
      <c r="F459" s="273"/>
    </row>
    <row r="460" spans="1:6" ht="32.25" customHeight="1" x14ac:dyDescent="0.25">
      <c r="A460" s="278" t="s">
        <v>276</v>
      </c>
      <c r="B460" s="276" t="s">
        <v>878</v>
      </c>
      <c r="C460" s="279">
        <v>18</v>
      </c>
      <c r="D460" s="279" t="s">
        <v>515</v>
      </c>
      <c r="E460" s="365"/>
      <c r="F460" s="280">
        <f>E460*C460</f>
        <v>0</v>
      </c>
    </row>
    <row r="461" spans="1:6" ht="9.75" customHeight="1" x14ac:dyDescent="0.25">
      <c r="A461" s="278"/>
      <c r="B461" s="276"/>
      <c r="C461" s="279"/>
      <c r="D461" s="279"/>
      <c r="E461" s="365"/>
      <c r="F461" s="280"/>
    </row>
    <row r="462" spans="1:6" ht="26.4" x14ac:dyDescent="0.25">
      <c r="A462" s="278" t="s">
        <v>304</v>
      </c>
      <c r="B462" s="276" t="s">
        <v>879</v>
      </c>
      <c r="C462" s="279">
        <v>8</v>
      </c>
      <c r="D462" s="279" t="s">
        <v>515</v>
      </c>
      <c r="E462" s="365"/>
      <c r="F462" s="280">
        <f>E462*C462</f>
        <v>0</v>
      </c>
    </row>
    <row r="463" spans="1:6" ht="8.25" customHeight="1" x14ac:dyDescent="0.25">
      <c r="A463" s="278"/>
      <c r="B463" s="276"/>
      <c r="C463" s="279"/>
      <c r="D463" s="279"/>
      <c r="E463" s="365"/>
      <c r="F463" s="280"/>
    </row>
    <row r="464" spans="1:6" ht="77.25" customHeight="1" x14ac:dyDescent="0.25">
      <c r="A464" s="352" t="s">
        <v>315</v>
      </c>
      <c r="B464" s="196" t="s">
        <v>880</v>
      </c>
      <c r="C464" s="353"/>
      <c r="D464" s="354"/>
      <c r="E464" s="355"/>
      <c r="F464" s="280"/>
    </row>
    <row r="465" spans="1:6" ht="7.5" customHeight="1" x14ac:dyDescent="0.25">
      <c r="A465" s="341"/>
      <c r="B465" s="317"/>
      <c r="C465" s="342"/>
      <c r="D465" s="343"/>
      <c r="E465" s="292"/>
      <c r="F465" s="273"/>
    </row>
    <row r="466" spans="1:6" x14ac:dyDescent="0.25">
      <c r="A466" s="341"/>
      <c r="B466" s="197" t="s">
        <v>881</v>
      </c>
      <c r="C466" s="359"/>
      <c r="D466" s="343"/>
      <c r="E466" s="292"/>
      <c r="F466" s="360"/>
    </row>
    <row r="467" spans="1:6" ht="9.75" customHeight="1" x14ac:dyDescent="0.25">
      <c r="A467" s="341"/>
      <c r="B467" s="197"/>
      <c r="C467" s="359"/>
      <c r="D467" s="343"/>
      <c r="E467" s="364"/>
      <c r="F467" s="360"/>
    </row>
    <row r="468" spans="1:6" ht="27" customHeight="1" x14ac:dyDescent="0.25">
      <c r="A468" s="352" t="s">
        <v>307</v>
      </c>
      <c r="B468" s="356" t="s">
        <v>882</v>
      </c>
      <c r="C468" s="353">
        <v>2</v>
      </c>
      <c r="D468" s="354" t="s">
        <v>515</v>
      </c>
      <c r="E468" s="355"/>
      <c r="F468" s="280">
        <f>C468*E468</f>
        <v>0</v>
      </c>
    </row>
    <row r="469" spans="1:6" ht="9" customHeight="1" x14ac:dyDescent="0.25">
      <c r="A469" s="278"/>
      <c r="B469" s="308"/>
      <c r="C469" s="422"/>
      <c r="D469" s="422"/>
      <c r="E469" s="365"/>
      <c r="F469" s="280"/>
    </row>
    <row r="470" spans="1:6" ht="27" customHeight="1" x14ac:dyDescent="0.25">
      <c r="A470" s="352" t="s">
        <v>310</v>
      </c>
      <c r="B470" s="356" t="s">
        <v>883</v>
      </c>
      <c r="C470" s="353">
        <v>9</v>
      </c>
      <c r="D470" s="354" t="s">
        <v>515</v>
      </c>
      <c r="E470" s="355"/>
      <c r="F470" s="280">
        <f>C470*E470</f>
        <v>0</v>
      </c>
    </row>
    <row r="471" spans="1:6" x14ac:dyDescent="0.25">
      <c r="A471" s="270"/>
      <c r="B471" s="276"/>
      <c r="C471" s="272"/>
      <c r="D471" s="272"/>
      <c r="E471" s="471"/>
      <c r="F471" s="273"/>
    </row>
    <row r="472" spans="1:6" ht="26.4" x14ac:dyDescent="0.25">
      <c r="A472" s="278" t="s">
        <v>312</v>
      </c>
      <c r="B472" s="356" t="s">
        <v>532</v>
      </c>
      <c r="C472" s="279">
        <v>2</v>
      </c>
      <c r="D472" s="279" t="s">
        <v>515</v>
      </c>
      <c r="E472" s="365"/>
      <c r="F472" s="280">
        <f>E472*C472</f>
        <v>0</v>
      </c>
    </row>
    <row r="473" spans="1:6" ht="12.75" customHeight="1" x14ac:dyDescent="0.25">
      <c r="A473" s="270"/>
      <c r="B473" s="276"/>
      <c r="C473" s="272"/>
      <c r="D473" s="272"/>
      <c r="E473" s="407"/>
      <c r="F473" s="273"/>
    </row>
    <row r="474" spans="1:6" ht="12.75" customHeight="1" thickBot="1" x14ac:dyDescent="0.3">
      <c r="A474" s="282"/>
      <c r="B474" s="283"/>
      <c r="C474" s="284" t="s">
        <v>188</v>
      </c>
      <c r="D474" s="285"/>
      <c r="E474" s="286"/>
      <c r="F474" s="163">
        <f>SUM(F444:F473)</f>
        <v>0</v>
      </c>
    </row>
    <row r="475" spans="1:6" x14ac:dyDescent="0.25">
      <c r="A475" s="357"/>
      <c r="B475" s="297"/>
      <c r="C475" s="301"/>
      <c r="D475" s="301"/>
      <c r="E475" s="358"/>
      <c r="F475" s="202"/>
    </row>
    <row r="476" spans="1:6" x14ac:dyDescent="0.25">
      <c r="A476" s="270"/>
      <c r="B476" s="169" t="s">
        <v>347</v>
      </c>
      <c r="E476" s="226"/>
      <c r="F476" s="273"/>
    </row>
    <row r="477" spans="1:6" x14ac:dyDescent="0.25">
      <c r="A477" s="270"/>
      <c r="B477" s="169"/>
      <c r="E477" s="226"/>
      <c r="F477" s="273"/>
    </row>
    <row r="478" spans="1:6" x14ac:dyDescent="0.25">
      <c r="A478" s="270"/>
      <c r="B478" s="169" t="s">
        <v>533</v>
      </c>
      <c r="E478" s="226"/>
      <c r="F478" s="273"/>
    </row>
    <row r="479" spans="1:6" x14ac:dyDescent="0.25">
      <c r="A479" s="270"/>
      <c r="B479" s="288"/>
      <c r="C479" s="336"/>
      <c r="E479" s="226"/>
      <c r="F479" s="273"/>
    </row>
    <row r="480" spans="1:6" x14ac:dyDescent="0.25">
      <c r="A480" s="270"/>
      <c r="B480" s="288"/>
      <c r="C480" s="336"/>
      <c r="E480" s="226"/>
      <c r="F480" s="273"/>
    </row>
    <row r="481" spans="1:6" x14ac:dyDescent="0.25">
      <c r="A481" s="270"/>
      <c r="B481" s="288"/>
      <c r="C481" s="336"/>
      <c r="E481" s="226" t="s">
        <v>884</v>
      </c>
      <c r="F481" s="273">
        <f>F442</f>
        <v>0</v>
      </c>
    </row>
    <row r="482" spans="1:6" x14ac:dyDescent="0.25">
      <c r="A482" s="270"/>
      <c r="B482" s="288"/>
      <c r="C482" s="336"/>
      <c r="E482" s="226"/>
      <c r="F482" s="273"/>
    </row>
    <row r="483" spans="1:6" x14ac:dyDescent="0.25">
      <c r="A483" s="270"/>
      <c r="B483" s="288"/>
      <c r="C483" s="336"/>
      <c r="E483" s="226" t="s">
        <v>885</v>
      </c>
      <c r="F483" s="273">
        <f>F474</f>
        <v>0</v>
      </c>
    </row>
    <row r="484" spans="1:6" x14ac:dyDescent="0.25">
      <c r="A484" s="270"/>
      <c r="B484" s="288"/>
      <c r="C484" s="336"/>
      <c r="E484" s="226"/>
      <c r="F484" s="273"/>
    </row>
    <row r="485" spans="1:6" x14ac:dyDescent="0.25">
      <c r="A485" s="270"/>
      <c r="B485" s="288"/>
      <c r="C485" s="336"/>
      <c r="E485" s="226"/>
      <c r="F485" s="273"/>
    </row>
    <row r="486" spans="1:6" x14ac:dyDescent="0.25">
      <c r="A486" s="270"/>
      <c r="B486" s="288"/>
      <c r="C486" s="336"/>
      <c r="E486" s="226"/>
      <c r="F486" s="273"/>
    </row>
    <row r="487" spans="1:6" x14ac:dyDescent="0.25">
      <c r="A487" s="270"/>
      <c r="B487" s="288"/>
      <c r="C487" s="336"/>
      <c r="E487" s="226"/>
      <c r="F487" s="273"/>
    </row>
    <row r="488" spans="1:6" x14ac:dyDescent="0.25">
      <c r="A488" s="270"/>
      <c r="B488" s="288"/>
      <c r="C488" s="336"/>
      <c r="E488" s="226"/>
      <c r="F488" s="273"/>
    </row>
    <row r="489" spans="1:6" ht="13.8" thickBot="1" x14ac:dyDescent="0.3">
      <c r="A489" s="282"/>
      <c r="B489" s="283"/>
      <c r="C489" s="284" t="str">
        <f>C252</f>
        <v>To Ren. of existg bld collection :</v>
      </c>
      <c r="D489" s="285"/>
      <c r="E489" s="286"/>
      <c r="F489" s="163">
        <f>SUM(F478:F488)</f>
        <v>0</v>
      </c>
    </row>
    <row r="490" spans="1:6" x14ac:dyDescent="0.25">
      <c r="A490" s="203"/>
      <c r="B490" s="288"/>
      <c r="C490" s="411"/>
      <c r="D490" s="204"/>
      <c r="E490" s="274"/>
      <c r="F490" s="166"/>
    </row>
    <row r="491" spans="1:6" x14ac:dyDescent="0.25">
      <c r="A491" s="203"/>
      <c r="B491" s="157" t="s">
        <v>536</v>
      </c>
      <c r="C491" s="204"/>
      <c r="D491" s="204"/>
      <c r="E491" s="452"/>
      <c r="F491" s="166"/>
    </row>
    <row r="492" spans="1:6" ht="12.75" customHeight="1" x14ac:dyDescent="0.25">
      <c r="A492" s="203"/>
      <c r="B492" s="157"/>
      <c r="C492" s="204"/>
      <c r="D492" s="204"/>
      <c r="E492" s="452"/>
      <c r="F492" s="166"/>
    </row>
    <row r="493" spans="1:6" ht="12.75" customHeight="1" x14ac:dyDescent="0.25">
      <c r="A493" s="341"/>
      <c r="B493" s="205" t="s">
        <v>537</v>
      </c>
      <c r="C493" s="359"/>
      <c r="D493" s="343"/>
      <c r="E493" s="364"/>
      <c r="F493" s="360"/>
    </row>
    <row r="494" spans="1:6" ht="12.75" customHeight="1" x14ac:dyDescent="0.25">
      <c r="A494" s="341"/>
      <c r="B494" s="361"/>
      <c r="C494" s="359"/>
      <c r="D494" s="343"/>
      <c r="E494" s="364"/>
      <c r="F494" s="360"/>
    </row>
    <row r="495" spans="1:6" x14ac:dyDescent="0.25">
      <c r="A495" s="270"/>
      <c r="B495" s="157" t="s">
        <v>256</v>
      </c>
      <c r="C495" s="272"/>
      <c r="D495" s="272" t="s">
        <v>255</v>
      </c>
      <c r="E495" s="405"/>
      <c r="F495" s="273"/>
    </row>
    <row r="496" spans="1:6" ht="12.75" customHeight="1" x14ac:dyDescent="0.25">
      <c r="A496" s="270"/>
      <c r="B496" s="276"/>
      <c r="C496" s="272"/>
      <c r="D496" s="272"/>
      <c r="E496" s="405"/>
      <c r="F496" s="273"/>
    </row>
    <row r="497" spans="1:6" x14ac:dyDescent="0.25">
      <c r="A497" s="270"/>
      <c r="B497" s="276" t="s">
        <v>358</v>
      </c>
      <c r="C497" s="272"/>
      <c r="D497" s="272" t="s">
        <v>255</v>
      </c>
      <c r="E497" s="405"/>
      <c r="F497" s="273"/>
    </row>
    <row r="498" spans="1:6" ht="12.75" customHeight="1" x14ac:dyDescent="0.25">
      <c r="A498" s="270"/>
      <c r="B498" s="276"/>
      <c r="C498" s="272"/>
      <c r="D498" s="272"/>
      <c r="E498" s="405"/>
      <c r="F498" s="273"/>
    </row>
    <row r="499" spans="1:6" ht="66" x14ac:dyDescent="0.25">
      <c r="A499" s="270"/>
      <c r="B499" s="472" t="s">
        <v>886</v>
      </c>
      <c r="C499" s="272"/>
      <c r="D499" s="272"/>
      <c r="E499" s="405"/>
      <c r="F499" s="273"/>
    </row>
    <row r="500" spans="1:6" ht="12.75" customHeight="1" x14ac:dyDescent="0.25">
      <c r="A500" s="270"/>
      <c r="B500" s="276"/>
      <c r="C500" s="272"/>
      <c r="D500" s="272"/>
      <c r="E500" s="405"/>
      <c r="F500" s="273"/>
    </row>
    <row r="501" spans="1:6" ht="60" customHeight="1" x14ac:dyDescent="0.25">
      <c r="A501" s="352" t="s">
        <v>262</v>
      </c>
      <c r="B501" s="276" t="s">
        <v>887</v>
      </c>
      <c r="C501" s="363"/>
      <c r="D501" s="362" t="s">
        <v>468</v>
      </c>
      <c r="E501" s="364"/>
      <c r="F501" s="280">
        <v>1000000</v>
      </c>
    </row>
    <row r="502" spans="1:6" ht="12.75" customHeight="1" x14ac:dyDescent="0.25">
      <c r="A502" s="352"/>
      <c r="B502" s="293"/>
      <c r="C502" s="363"/>
      <c r="D502" s="362"/>
      <c r="E502" s="275"/>
      <c r="F502" s="280"/>
    </row>
    <row r="503" spans="1:6" x14ac:dyDescent="0.25">
      <c r="A503" s="341"/>
      <c r="B503" s="211" t="s">
        <v>589</v>
      </c>
      <c r="C503" s="342"/>
      <c r="D503" s="343"/>
      <c r="E503" s="364"/>
      <c r="F503" s="347"/>
    </row>
    <row r="504" spans="1:6" x14ac:dyDescent="0.25">
      <c r="A504" s="341"/>
      <c r="B504" s="212"/>
      <c r="C504" s="342"/>
      <c r="D504" s="343"/>
      <c r="E504" s="364"/>
      <c r="F504" s="347"/>
    </row>
    <row r="505" spans="1:6" ht="104.25" customHeight="1" x14ac:dyDescent="0.25">
      <c r="A505" s="341"/>
      <c r="B505" s="213" t="s">
        <v>888</v>
      </c>
      <c r="C505" s="342"/>
      <c r="D505" s="343"/>
      <c r="E505" s="364"/>
      <c r="F505" s="347"/>
    </row>
    <row r="506" spans="1:6" ht="12.75" customHeight="1" x14ac:dyDescent="0.25">
      <c r="A506" s="341"/>
      <c r="B506" s="212"/>
      <c r="C506" s="342"/>
      <c r="D506" s="343"/>
      <c r="E506" s="364"/>
      <c r="F506" s="347"/>
    </row>
    <row r="507" spans="1:6" ht="92.4" x14ac:dyDescent="0.25">
      <c r="A507" s="352" t="s">
        <v>266</v>
      </c>
      <c r="B507" s="317" t="s">
        <v>591</v>
      </c>
      <c r="C507" s="362">
        <v>8</v>
      </c>
      <c r="D507" s="362" t="s">
        <v>515</v>
      </c>
      <c r="E507" s="365"/>
      <c r="F507" s="280">
        <f>C507*E507</f>
        <v>0</v>
      </c>
    </row>
    <row r="508" spans="1:6" ht="12.75" customHeight="1" x14ac:dyDescent="0.25">
      <c r="A508" s="352"/>
      <c r="B508" s="317"/>
      <c r="C508" s="362"/>
      <c r="D508" s="362"/>
      <c r="E508" s="365"/>
      <c r="F508" s="366"/>
    </row>
    <row r="509" spans="1:6" ht="63" customHeight="1" x14ac:dyDescent="0.25">
      <c r="A509" s="352" t="s">
        <v>270</v>
      </c>
      <c r="B509" s="356" t="s">
        <v>889</v>
      </c>
      <c r="C509" s="367">
        <v>8</v>
      </c>
      <c r="D509" s="362" t="s">
        <v>515</v>
      </c>
      <c r="E509" s="365"/>
      <c r="F509" s="280">
        <f>C509*E509</f>
        <v>0</v>
      </c>
    </row>
    <row r="510" spans="1:6" x14ac:dyDescent="0.25">
      <c r="A510" s="352" t="s">
        <v>315</v>
      </c>
      <c r="B510" s="317" t="s">
        <v>890</v>
      </c>
      <c r="C510" s="367"/>
      <c r="D510" s="362"/>
      <c r="E510" s="365"/>
      <c r="F510" s="473"/>
    </row>
    <row r="511" spans="1:6" x14ac:dyDescent="0.25">
      <c r="A511" s="352"/>
      <c r="B511" s="276"/>
      <c r="C511" s="367"/>
      <c r="D511" s="362"/>
      <c r="E511" s="365"/>
      <c r="F511" s="473"/>
    </row>
    <row r="512" spans="1:6" ht="18" customHeight="1" x14ac:dyDescent="0.25">
      <c r="A512" s="352"/>
      <c r="B512" s="276"/>
      <c r="C512" s="367"/>
      <c r="D512" s="362"/>
      <c r="E512" s="365"/>
      <c r="F512" s="473"/>
    </row>
    <row r="513" spans="1:10" x14ac:dyDescent="0.25">
      <c r="A513" s="352"/>
      <c r="B513" s="276"/>
      <c r="C513" s="367"/>
      <c r="D513" s="362"/>
      <c r="E513" s="369"/>
      <c r="F513" s="473"/>
    </row>
    <row r="514" spans="1:10" s="379" customFormat="1" x14ac:dyDescent="0.25">
      <c r="A514" s="389"/>
      <c r="B514" s="327"/>
      <c r="C514" s="390"/>
      <c r="D514" s="390"/>
      <c r="E514" s="391"/>
      <c r="F514" s="392"/>
      <c r="G514" s="377"/>
      <c r="H514" s="377"/>
      <c r="I514" s="377"/>
      <c r="J514" s="378"/>
    </row>
    <row r="515" spans="1:10" s="379" customFormat="1" ht="13.8" thickBot="1" x14ac:dyDescent="0.3">
      <c r="A515" s="393"/>
      <c r="B515" s="394"/>
      <c r="C515" s="1205" t="s">
        <v>188</v>
      </c>
      <c r="D515" s="1206"/>
      <c r="E515" s="1207"/>
      <c r="F515" s="223">
        <f>SUM(F500:F513)</f>
        <v>1000000</v>
      </c>
      <c r="G515" s="377"/>
      <c r="H515" s="377"/>
      <c r="I515" s="377"/>
      <c r="J515" s="378"/>
    </row>
    <row r="516" spans="1:10" s="379" customFormat="1" x14ac:dyDescent="0.25">
      <c r="A516" s="395"/>
      <c r="B516" s="396"/>
      <c r="C516" s="474"/>
      <c r="D516" s="475"/>
      <c r="E516" s="397"/>
      <c r="F516" s="224"/>
      <c r="G516" s="377"/>
      <c r="H516" s="377"/>
      <c r="I516" s="377"/>
      <c r="J516" s="378"/>
    </row>
    <row r="517" spans="1:10" ht="65.25" customHeight="1" x14ac:dyDescent="0.25">
      <c r="A517" s="352" t="s">
        <v>262</v>
      </c>
      <c r="B517" s="370" t="s">
        <v>594</v>
      </c>
      <c r="C517" s="367">
        <v>1</v>
      </c>
      <c r="D517" s="362" t="s">
        <v>515</v>
      </c>
      <c r="E517" s="365"/>
      <c r="F517" s="371">
        <f>E517*C517</f>
        <v>0</v>
      </c>
    </row>
    <row r="518" spans="1:10" ht="12.75" customHeight="1" x14ac:dyDescent="0.25">
      <c r="A518" s="352"/>
      <c r="B518" s="476"/>
      <c r="C518" s="367"/>
      <c r="D518" s="362"/>
      <c r="E518" s="365"/>
      <c r="F518" s="371"/>
    </row>
    <row r="519" spans="1:10" s="379" customFormat="1" ht="39.6" x14ac:dyDescent="0.25">
      <c r="A519" s="372" t="s">
        <v>266</v>
      </c>
      <c r="B519" s="373" t="s">
        <v>891</v>
      </c>
      <c r="C519" s="374">
        <v>8</v>
      </c>
      <c r="D519" s="375" t="s">
        <v>515</v>
      </c>
      <c r="E519" s="376"/>
      <c r="F519" s="280">
        <f>C519*E519</f>
        <v>0</v>
      </c>
      <c r="G519" s="377"/>
      <c r="H519" s="377"/>
      <c r="I519" s="377"/>
      <c r="J519" s="378"/>
    </row>
    <row r="520" spans="1:10" s="378" customFormat="1" x14ac:dyDescent="0.25">
      <c r="A520" s="380"/>
      <c r="B520" s="381"/>
      <c r="C520" s="382"/>
      <c r="D520" s="383"/>
      <c r="E520" s="384"/>
      <c r="F520" s="385"/>
      <c r="G520" s="377"/>
      <c r="H520" s="377"/>
      <c r="I520" s="377"/>
    </row>
    <row r="521" spans="1:10" s="378" customFormat="1" ht="26.4" x14ac:dyDescent="0.25">
      <c r="A521" s="380" t="s">
        <v>270</v>
      </c>
      <c r="B521" s="386" t="s">
        <v>892</v>
      </c>
      <c r="C521" s="382">
        <v>8</v>
      </c>
      <c r="D521" s="383" t="s">
        <v>515</v>
      </c>
      <c r="E521" s="384"/>
      <c r="F521" s="280">
        <f>C521*E521</f>
        <v>0</v>
      </c>
      <c r="G521" s="377"/>
      <c r="H521" s="377"/>
      <c r="I521" s="377"/>
    </row>
    <row r="522" spans="1:10" s="379" customFormat="1" ht="12.75" customHeight="1" x14ac:dyDescent="0.25">
      <c r="A522" s="372"/>
      <c r="B522" s="373"/>
      <c r="C522" s="477"/>
      <c r="D522" s="478"/>
      <c r="E522" s="376"/>
      <c r="F522" s="479"/>
      <c r="G522" s="377"/>
      <c r="H522" s="377"/>
      <c r="I522" s="377"/>
      <c r="J522" s="378"/>
    </row>
    <row r="523" spans="1:10" ht="38.25" customHeight="1" x14ac:dyDescent="0.25">
      <c r="A523" s="352" t="s">
        <v>272</v>
      </c>
      <c r="B523" s="361" t="s">
        <v>597</v>
      </c>
      <c r="C523" s="367">
        <v>9</v>
      </c>
      <c r="D523" s="362" t="s">
        <v>515</v>
      </c>
      <c r="E523" s="365"/>
      <c r="F523" s="371">
        <f>E523*C523</f>
        <v>0</v>
      </c>
    </row>
    <row r="524" spans="1:10" ht="38.25" customHeight="1" x14ac:dyDescent="0.25">
      <c r="A524" s="352"/>
      <c r="B524" s="361"/>
      <c r="C524" s="480"/>
      <c r="D524" s="481"/>
      <c r="E524" s="350"/>
      <c r="F524" s="371"/>
    </row>
    <row r="525" spans="1:10" s="379" customFormat="1" ht="13.8" thickBot="1" x14ac:dyDescent="0.3">
      <c r="A525" s="393"/>
      <c r="B525" s="394"/>
      <c r="C525" s="1205" t="s">
        <v>188</v>
      </c>
      <c r="D525" s="1206"/>
      <c r="E525" s="1207"/>
      <c r="F525" s="223">
        <f>SUM(F516:F524)</f>
        <v>0</v>
      </c>
      <c r="G525" s="377"/>
      <c r="H525" s="377"/>
      <c r="I525" s="377"/>
      <c r="J525" s="378"/>
    </row>
    <row r="526" spans="1:10" s="379" customFormat="1" x14ac:dyDescent="0.25">
      <c r="A526" s="389"/>
      <c r="B526" s="388"/>
      <c r="C526" s="482"/>
      <c r="D526" s="482"/>
      <c r="E526" s="483"/>
      <c r="F526" s="454"/>
      <c r="G526" s="377"/>
      <c r="H526" s="377"/>
      <c r="I526" s="377"/>
      <c r="J526" s="378"/>
    </row>
    <row r="527" spans="1:10" x14ac:dyDescent="0.25">
      <c r="A527" s="270"/>
      <c r="B527" s="169" t="s">
        <v>347</v>
      </c>
      <c r="E527" s="226"/>
      <c r="F527" s="273"/>
    </row>
    <row r="528" spans="1:10" x14ac:dyDescent="0.25">
      <c r="A528" s="270"/>
      <c r="B528" s="169"/>
      <c r="E528" s="226"/>
      <c r="F528" s="273"/>
    </row>
    <row r="529" spans="1:9" x14ac:dyDescent="0.25">
      <c r="A529" s="270"/>
      <c r="B529" s="267" t="s">
        <v>536</v>
      </c>
      <c r="E529" s="226"/>
      <c r="F529" s="273"/>
    </row>
    <row r="530" spans="1:9" x14ac:dyDescent="0.25">
      <c r="A530" s="270"/>
      <c r="B530" s="288"/>
      <c r="C530" s="336"/>
      <c r="E530" s="226"/>
      <c r="F530" s="273"/>
    </row>
    <row r="531" spans="1:9" x14ac:dyDescent="0.25">
      <c r="A531" s="270"/>
      <c r="B531" s="288"/>
      <c r="C531" s="336"/>
      <c r="E531" s="226" t="s">
        <v>893</v>
      </c>
      <c r="F531" s="273">
        <f>F515</f>
        <v>1000000</v>
      </c>
    </row>
    <row r="532" spans="1:9" x14ac:dyDescent="0.25">
      <c r="A532" s="270"/>
      <c r="B532" s="288"/>
      <c r="C532" s="336"/>
      <c r="E532" s="226"/>
      <c r="F532" s="273"/>
    </row>
    <row r="533" spans="1:9" x14ac:dyDescent="0.25">
      <c r="A533" s="270"/>
      <c r="B533" s="288"/>
      <c r="C533" s="336"/>
      <c r="E533" s="226" t="s">
        <v>894</v>
      </c>
      <c r="F533" s="273">
        <f>F525</f>
        <v>0</v>
      </c>
    </row>
    <row r="534" spans="1:9" x14ac:dyDescent="0.25">
      <c r="A534" s="270"/>
      <c r="B534" s="288"/>
      <c r="C534" s="336"/>
      <c r="E534" s="226"/>
      <c r="F534" s="273"/>
    </row>
    <row r="535" spans="1:9" ht="13.5" customHeight="1" thickBot="1" x14ac:dyDescent="0.3">
      <c r="A535" s="399"/>
      <c r="B535" s="400"/>
      <c r="C535" s="1196" t="str">
        <f>C489</f>
        <v>To Ren. of existg bld collection :</v>
      </c>
      <c r="D535" s="1197"/>
      <c r="E535" s="1198"/>
      <c r="F535" s="227">
        <f>SUM(F521:F533)</f>
        <v>1000000</v>
      </c>
    </row>
    <row r="536" spans="1:9" x14ac:dyDescent="0.25">
      <c r="A536" s="357"/>
      <c r="B536" s="401"/>
      <c r="C536" s="402"/>
      <c r="D536" s="403"/>
      <c r="E536" s="484"/>
      <c r="F536" s="229"/>
    </row>
    <row r="537" spans="1:9" ht="12.75" customHeight="1" x14ac:dyDescent="0.25">
      <c r="A537" s="270"/>
      <c r="B537" s="157" t="s">
        <v>630</v>
      </c>
      <c r="C537" s="272"/>
      <c r="D537" s="272"/>
      <c r="E537" s="407"/>
      <c r="F537" s="273"/>
    </row>
    <row r="538" spans="1:9" ht="12" customHeight="1" x14ac:dyDescent="0.25">
      <c r="A538" s="270"/>
      <c r="B538" s="157"/>
      <c r="C538" s="272"/>
      <c r="D538" s="272"/>
      <c r="E538" s="407"/>
      <c r="F538" s="273"/>
    </row>
    <row r="539" spans="1:9" x14ac:dyDescent="0.25">
      <c r="A539" s="270"/>
      <c r="B539" s="157" t="s">
        <v>631</v>
      </c>
      <c r="C539" s="272"/>
      <c r="D539" s="272"/>
      <c r="E539" s="407"/>
      <c r="F539" s="273"/>
    </row>
    <row r="540" spans="1:9" x14ac:dyDescent="0.25">
      <c r="A540" s="270"/>
      <c r="B540" s="157"/>
      <c r="C540" s="272"/>
      <c r="D540" s="272"/>
      <c r="E540" s="407"/>
      <c r="F540" s="273"/>
    </row>
    <row r="541" spans="1:9" x14ac:dyDescent="0.25">
      <c r="A541" s="270"/>
      <c r="B541" s="156" t="s">
        <v>357</v>
      </c>
      <c r="C541" s="272"/>
      <c r="D541" s="272" t="s">
        <v>255</v>
      </c>
      <c r="E541" s="407"/>
      <c r="F541" s="273"/>
    </row>
    <row r="542" spans="1:9" x14ac:dyDescent="0.25">
      <c r="A542" s="270"/>
      <c r="B542" s="276"/>
      <c r="C542" s="272"/>
      <c r="D542" s="272"/>
      <c r="E542" s="407"/>
      <c r="F542" s="273"/>
    </row>
    <row r="543" spans="1:9" x14ac:dyDescent="0.25">
      <c r="A543" s="270"/>
      <c r="B543" s="158" t="s">
        <v>256</v>
      </c>
      <c r="C543" s="272"/>
      <c r="D543" s="272" t="s">
        <v>255</v>
      </c>
      <c r="E543" s="407"/>
      <c r="F543" s="273"/>
      <c r="I543" s="274" t="s">
        <v>632</v>
      </c>
    </row>
    <row r="544" spans="1:9" x14ac:dyDescent="0.25">
      <c r="A544" s="270"/>
      <c r="B544" s="276" t="s">
        <v>358</v>
      </c>
      <c r="C544" s="272"/>
      <c r="D544" s="272" t="s">
        <v>255</v>
      </c>
      <c r="E544" s="407"/>
      <c r="F544" s="273"/>
    </row>
    <row r="545" spans="1:6" x14ac:dyDescent="0.25">
      <c r="A545" s="270"/>
      <c r="B545" s="276"/>
      <c r="C545" s="272"/>
      <c r="D545" s="272"/>
      <c r="E545" s="364"/>
      <c r="F545" s="273"/>
    </row>
    <row r="546" spans="1:6" ht="263.25" customHeight="1" x14ac:dyDescent="0.25">
      <c r="A546" s="270"/>
      <c r="B546" s="404" t="s">
        <v>633</v>
      </c>
      <c r="C546" s="272"/>
      <c r="D546" s="272"/>
      <c r="E546" s="364"/>
      <c r="F546" s="273"/>
    </row>
    <row r="547" spans="1:6" ht="105.6" x14ac:dyDescent="0.25">
      <c r="A547" s="270"/>
      <c r="B547" s="320" t="s">
        <v>634</v>
      </c>
      <c r="C547" s="272"/>
      <c r="D547" s="272"/>
      <c r="E547" s="364"/>
      <c r="F547" s="273"/>
    </row>
    <row r="548" spans="1:6" ht="29.25" hidden="1" customHeight="1" x14ac:dyDescent="0.25">
      <c r="A548" s="270"/>
      <c r="B548" s="157" t="s">
        <v>635</v>
      </c>
      <c r="C548" s="272"/>
      <c r="D548" s="272"/>
      <c r="E548" s="405"/>
      <c r="F548" s="273"/>
    </row>
    <row r="549" spans="1:6" ht="12.75" hidden="1" customHeight="1" x14ac:dyDescent="0.25">
      <c r="A549" s="270"/>
      <c r="B549" s="276"/>
      <c r="C549" s="272"/>
      <c r="D549" s="272"/>
      <c r="E549" s="405"/>
      <c r="F549" s="273"/>
    </row>
    <row r="550" spans="1:6" ht="66" x14ac:dyDescent="0.25">
      <c r="A550" s="278" t="s">
        <v>262</v>
      </c>
      <c r="B550" s="276" t="s">
        <v>910</v>
      </c>
      <c r="C550" s="272"/>
      <c r="D550" s="279" t="s">
        <v>346</v>
      </c>
      <c r="E550" s="384"/>
      <c r="F550" s="280">
        <v>6150000</v>
      </c>
    </row>
    <row r="551" spans="1:6" ht="12.75" customHeight="1" x14ac:dyDescent="0.25">
      <c r="A551" s="270"/>
      <c r="B551" s="276"/>
      <c r="C551" s="272"/>
      <c r="D551" s="272"/>
      <c r="E551" s="405"/>
      <c r="F551" s="273"/>
    </row>
    <row r="552" spans="1:6" ht="13.8" thickBot="1" x14ac:dyDescent="0.3">
      <c r="A552" s="282"/>
      <c r="B552" s="294"/>
      <c r="C552" s="417" t="str">
        <f>$C$535</f>
        <v>To Ren. of existg bld collection :</v>
      </c>
      <c r="D552" s="418"/>
      <c r="E552" s="419"/>
      <c r="F552" s="163">
        <f>SUM(F550:F551)</f>
        <v>6150000</v>
      </c>
    </row>
    <row r="553" spans="1:6" ht="12.75" customHeight="1" x14ac:dyDescent="0.25">
      <c r="A553" s="287"/>
      <c r="B553" s="297"/>
      <c r="C553" s="309"/>
      <c r="D553" s="420"/>
      <c r="E553" s="421"/>
      <c r="F553" s="176"/>
    </row>
    <row r="554" spans="1:6" ht="12.75" customHeight="1" x14ac:dyDescent="0.25">
      <c r="A554" s="270"/>
      <c r="B554" s="157" t="s">
        <v>754</v>
      </c>
      <c r="C554" s="272"/>
      <c r="D554" s="272"/>
      <c r="E554" s="407"/>
      <c r="F554" s="273"/>
    </row>
    <row r="555" spans="1:6" ht="8.25" customHeight="1" x14ac:dyDescent="0.25">
      <c r="A555" s="270"/>
      <c r="B555" s="157"/>
      <c r="C555" s="272"/>
      <c r="D555" s="272"/>
      <c r="E555" s="407"/>
      <c r="F555" s="273"/>
    </row>
    <row r="556" spans="1:6" ht="12.75" customHeight="1" x14ac:dyDescent="0.25">
      <c r="A556" s="270"/>
      <c r="B556" s="157" t="s">
        <v>755</v>
      </c>
      <c r="C556" s="272"/>
      <c r="D556" s="272"/>
      <c r="E556" s="407"/>
      <c r="F556" s="273"/>
    </row>
    <row r="557" spans="1:6" ht="8.25" customHeight="1" x14ac:dyDescent="0.25">
      <c r="A557" s="270"/>
      <c r="B557" s="276"/>
      <c r="C557" s="272"/>
      <c r="D557" s="272"/>
      <c r="E557" s="407"/>
      <c r="F557" s="273"/>
    </row>
    <row r="558" spans="1:6" ht="12.75" customHeight="1" x14ac:dyDescent="0.25">
      <c r="A558" s="270"/>
      <c r="B558" s="156" t="s">
        <v>357</v>
      </c>
      <c r="C558" s="272"/>
      <c r="D558" s="272" t="s">
        <v>255</v>
      </c>
      <c r="E558" s="364"/>
      <c r="F558" s="273"/>
    </row>
    <row r="559" spans="1:6" ht="8.25" customHeight="1" x14ac:dyDescent="0.25">
      <c r="A559" s="270"/>
      <c r="B559" s="276"/>
      <c r="C559" s="272"/>
      <c r="D559" s="272"/>
      <c r="E559" s="364"/>
      <c r="F559" s="273"/>
    </row>
    <row r="560" spans="1:6" ht="12.75" customHeight="1" x14ac:dyDescent="0.25">
      <c r="A560" s="270"/>
      <c r="B560" s="157" t="s">
        <v>256</v>
      </c>
      <c r="C560" s="272"/>
      <c r="D560" s="272" t="s">
        <v>255</v>
      </c>
      <c r="E560" s="364"/>
      <c r="F560" s="273"/>
    </row>
    <row r="561" spans="1:8" ht="8.25" customHeight="1" x14ac:dyDescent="0.25">
      <c r="A561" s="270"/>
      <c r="B561" s="276"/>
      <c r="C561" s="272"/>
      <c r="D561" s="272"/>
      <c r="E561" s="364"/>
      <c r="F561" s="273"/>
    </row>
    <row r="562" spans="1:8" ht="12.75" customHeight="1" x14ac:dyDescent="0.25">
      <c r="A562" s="270"/>
      <c r="B562" s="276" t="s">
        <v>358</v>
      </c>
      <c r="C562" s="272"/>
      <c r="D562" s="272" t="s">
        <v>255</v>
      </c>
      <c r="E562" s="364"/>
      <c r="F562" s="273"/>
    </row>
    <row r="563" spans="1:8" ht="6.75" customHeight="1" x14ac:dyDescent="0.25">
      <c r="A563" s="270"/>
      <c r="B563" s="276"/>
      <c r="C563" s="272"/>
      <c r="D563" s="272"/>
      <c r="E563" s="364"/>
      <c r="F563" s="273"/>
    </row>
    <row r="564" spans="1:8" ht="52.8" x14ac:dyDescent="0.25">
      <c r="A564" s="270"/>
      <c r="B564" s="308" t="s">
        <v>756</v>
      </c>
      <c r="C564" s="272"/>
      <c r="D564" s="272"/>
      <c r="E564" s="364"/>
      <c r="F564" s="273"/>
    </row>
    <row r="565" spans="1:8" ht="6.75" customHeight="1" x14ac:dyDescent="0.25">
      <c r="A565" s="307"/>
      <c r="B565" s="276"/>
      <c r="C565" s="422"/>
      <c r="D565" s="422"/>
      <c r="E565" s="365"/>
      <c r="F565" s="280"/>
    </row>
    <row r="566" spans="1:8" x14ac:dyDescent="0.25">
      <c r="A566" s="270"/>
      <c r="B566" s="157" t="s">
        <v>757</v>
      </c>
      <c r="C566" s="272"/>
      <c r="D566" s="272"/>
      <c r="E566" s="405"/>
      <c r="F566" s="273"/>
      <c r="H566" s="423"/>
    </row>
    <row r="567" spans="1:8" ht="8.25" customHeight="1" x14ac:dyDescent="0.25">
      <c r="A567" s="270"/>
      <c r="B567" s="276"/>
      <c r="C567" s="272"/>
      <c r="D567" s="272"/>
      <c r="E567" s="405"/>
      <c r="F567" s="273"/>
      <c r="H567" s="423"/>
    </row>
    <row r="568" spans="1:8" ht="12.75" customHeight="1" x14ac:dyDescent="0.25">
      <c r="A568" s="270"/>
      <c r="B568" s="170" t="s">
        <v>759</v>
      </c>
      <c r="C568" s="272"/>
      <c r="D568" s="272"/>
      <c r="E568" s="413"/>
      <c r="F568" s="273"/>
      <c r="H568" s="423"/>
    </row>
    <row r="569" spans="1:8" ht="8.25" customHeight="1" x14ac:dyDescent="0.25">
      <c r="A569" s="270"/>
      <c r="B569" s="171"/>
      <c r="C569" s="272"/>
      <c r="D569" s="272"/>
      <c r="E569" s="413"/>
      <c r="F569" s="273"/>
      <c r="H569" s="423"/>
    </row>
    <row r="570" spans="1:8" ht="66" customHeight="1" x14ac:dyDescent="0.25">
      <c r="A570" s="278" t="s">
        <v>262</v>
      </c>
      <c r="B570" s="276" t="s">
        <v>895</v>
      </c>
      <c r="C570" s="279" t="s">
        <v>315</v>
      </c>
      <c r="D570" s="422" t="s">
        <v>346</v>
      </c>
      <c r="E570" s="415"/>
      <c r="F570" s="280">
        <v>500000</v>
      </c>
      <c r="H570" s="423"/>
    </row>
    <row r="571" spans="1:8" ht="11.25" customHeight="1" x14ac:dyDescent="0.25">
      <c r="A571" s="270"/>
      <c r="B571" s="276"/>
      <c r="C571" s="279"/>
      <c r="D571" s="279"/>
      <c r="E571" s="415"/>
      <c r="F571" s="280"/>
      <c r="H571" s="423"/>
    </row>
    <row r="572" spans="1:8" ht="66" customHeight="1" x14ac:dyDescent="0.25">
      <c r="A572" s="278" t="s">
        <v>266</v>
      </c>
      <c r="B572" s="276" t="s">
        <v>911</v>
      </c>
      <c r="C572" s="279" t="s">
        <v>315</v>
      </c>
      <c r="D572" s="422" t="s">
        <v>346</v>
      </c>
      <c r="E572" s="415"/>
      <c r="F572" s="280">
        <v>500000</v>
      </c>
      <c r="H572" s="423"/>
    </row>
    <row r="573" spans="1:8" s="427" customFormat="1" ht="13.8" x14ac:dyDescent="0.25">
      <c r="A573" s="255"/>
      <c r="B573" s="220"/>
      <c r="C573" s="485"/>
      <c r="D573" s="485"/>
      <c r="E573" s="456"/>
      <c r="F573" s="258"/>
      <c r="G573" s="426"/>
    </row>
    <row r="574" spans="1:8" s="427" customFormat="1" ht="7.5" customHeight="1" x14ac:dyDescent="0.25">
      <c r="A574" s="255"/>
      <c r="B574" s="256"/>
      <c r="C574" s="425"/>
      <c r="D574" s="257"/>
      <c r="E574" s="457"/>
      <c r="F574" s="258"/>
      <c r="G574" s="426"/>
    </row>
    <row r="575" spans="1:8" ht="12.75" customHeight="1" x14ac:dyDescent="0.25">
      <c r="A575" s="270"/>
      <c r="B575" s="170"/>
      <c r="C575" s="272"/>
      <c r="D575" s="272"/>
      <c r="E575" s="413"/>
      <c r="F575" s="273"/>
    </row>
    <row r="576" spans="1:8" ht="9.75" customHeight="1" x14ac:dyDescent="0.25">
      <c r="A576" s="278"/>
      <c r="B576" s="424"/>
      <c r="C576" s="272"/>
      <c r="D576" s="272"/>
      <c r="F576" s="273"/>
    </row>
    <row r="577" spans="1:6" ht="2.25" customHeight="1" x14ac:dyDescent="0.25">
      <c r="A577" s="278"/>
      <c r="B577" s="424"/>
      <c r="C577" s="429"/>
      <c r="D577" s="279"/>
      <c r="F577" s="273"/>
    </row>
    <row r="578" spans="1:6" x14ac:dyDescent="0.25">
      <c r="A578" s="270"/>
      <c r="B578" s="293"/>
      <c r="C578" s="272"/>
      <c r="D578" s="422"/>
      <c r="E578" s="414"/>
      <c r="F578" s="273"/>
    </row>
    <row r="579" spans="1:6" ht="13.8" thickBot="1" x14ac:dyDescent="0.3">
      <c r="A579" s="282"/>
      <c r="B579" s="283"/>
      <c r="C579" s="417" t="str">
        <f>$C$552</f>
        <v>To Ren. of existg bld collection :</v>
      </c>
      <c r="D579" s="418"/>
      <c r="E579" s="286"/>
      <c r="F579" s="163">
        <f>SUM(F570:F578)</f>
        <v>1000000</v>
      </c>
    </row>
    <row r="580" spans="1:6" x14ac:dyDescent="0.25">
      <c r="A580" s="270"/>
      <c r="B580" s="157" t="s">
        <v>760</v>
      </c>
      <c r="C580" s="272"/>
      <c r="D580" s="272"/>
      <c r="E580" s="407"/>
      <c r="F580" s="273"/>
    </row>
    <row r="581" spans="1:6" x14ac:dyDescent="0.25">
      <c r="A581" s="270"/>
      <c r="B581" s="157"/>
      <c r="C581" s="272"/>
      <c r="D581" s="272"/>
      <c r="E581" s="407"/>
      <c r="F581" s="273"/>
    </row>
    <row r="582" spans="1:6" x14ac:dyDescent="0.25">
      <c r="A582" s="270"/>
      <c r="B582" s="157" t="s">
        <v>486</v>
      </c>
      <c r="C582" s="272"/>
      <c r="D582" s="272"/>
      <c r="E582" s="364"/>
      <c r="F582" s="273"/>
    </row>
    <row r="583" spans="1:6" x14ac:dyDescent="0.25">
      <c r="A583" s="270"/>
      <c r="B583" s="156"/>
      <c r="C583" s="272"/>
      <c r="D583" s="272"/>
      <c r="E583" s="364"/>
      <c r="F583" s="273"/>
    </row>
    <row r="584" spans="1:6" x14ac:dyDescent="0.25">
      <c r="A584" s="270"/>
      <c r="B584" s="157" t="s">
        <v>357</v>
      </c>
      <c r="C584" s="272"/>
      <c r="D584" s="272" t="s">
        <v>255</v>
      </c>
      <c r="E584" s="364"/>
      <c r="F584" s="273"/>
    </row>
    <row r="585" spans="1:6" x14ac:dyDescent="0.25">
      <c r="A585" s="270"/>
      <c r="B585" s="158"/>
      <c r="C585" s="272"/>
      <c r="D585" s="272"/>
      <c r="E585" s="364"/>
      <c r="F585" s="273"/>
    </row>
    <row r="586" spans="1:6" x14ac:dyDescent="0.25">
      <c r="A586" s="270"/>
      <c r="B586" s="157" t="s">
        <v>256</v>
      </c>
      <c r="C586" s="272"/>
      <c r="D586" s="272" t="s">
        <v>255</v>
      </c>
      <c r="E586" s="364"/>
      <c r="F586" s="273"/>
    </row>
    <row r="587" spans="1:6" ht="12.75" customHeight="1" x14ac:dyDescent="0.25">
      <c r="A587" s="270"/>
      <c r="B587" s="276"/>
      <c r="C587" s="272"/>
      <c r="D587" s="272"/>
      <c r="E587" s="364"/>
      <c r="F587" s="273"/>
    </row>
    <row r="588" spans="1:6" ht="12.75" customHeight="1" x14ac:dyDescent="0.25">
      <c r="A588" s="270"/>
      <c r="B588" s="276" t="s">
        <v>358</v>
      </c>
      <c r="C588" s="272"/>
      <c r="D588" s="272" t="s">
        <v>255</v>
      </c>
      <c r="E588" s="364"/>
      <c r="F588" s="273"/>
    </row>
    <row r="589" spans="1:6" ht="66" x14ac:dyDescent="0.25">
      <c r="A589" s="270"/>
      <c r="B589" s="308" t="s">
        <v>761</v>
      </c>
      <c r="C589" s="272"/>
      <c r="D589" s="272"/>
      <c r="E589" s="364"/>
      <c r="F589" s="273"/>
    </row>
    <row r="590" spans="1:6" ht="12.75" customHeight="1" x14ac:dyDescent="0.25">
      <c r="A590" s="270"/>
      <c r="B590" s="276"/>
      <c r="C590" s="272"/>
      <c r="D590" s="272"/>
      <c r="E590" s="364"/>
      <c r="F590" s="273"/>
    </row>
    <row r="591" spans="1:6" ht="23.25" customHeight="1" x14ac:dyDescent="0.25">
      <c r="A591" s="270"/>
      <c r="B591" s="156" t="s">
        <v>762</v>
      </c>
      <c r="C591" s="272"/>
      <c r="D591" s="272" t="s">
        <v>255</v>
      </c>
      <c r="E591" s="364"/>
      <c r="F591" s="273"/>
    </row>
    <row r="592" spans="1:6" ht="12.75" customHeight="1" x14ac:dyDescent="0.25">
      <c r="A592" s="270"/>
      <c r="B592" s="276"/>
      <c r="C592" s="272"/>
      <c r="D592" s="272"/>
      <c r="E592" s="364"/>
      <c r="F592" s="273"/>
    </row>
    <row r="593" spans="1:6" x14ac:dyDescent="0.25">
      <c r="A593" s="270"/>
      <c r="B593" s="157" t="s">
        <v>763</v>
      </c>
      <c r="C593" s="272"/>
      <c r="D593" s="272" t="s">
        <v>255</v>
      </c>
      <c r="E593" s="364"/>
      <c r="F593" s="273"/>
    </row>
    <row r="594" spans="1:6" ht="12.75" customHeight="1" x14ac:dyDescent="0.25">
      <c r="A594" s="270"/>
      <c r="B594" s="276"/>
      <c r="C594" s="272"/>
      <c r="D594" s="272"/>
      <c r="E594" s="364"/>
      <c r="F594" s="273"/>
    </row>
    <row r="595" spans="1:6" ht="26.4" x14ac:dyDescent="0.25">
      <c r="A595" s="270"/>
      <c r="B595" s="158" t="s">
        <v>764</v>
      </c>
      <c r="C595" s="272"/>
      <c r="D595" s="272" t="s">
        <v>255</v>
      </c>
      <c r="E595" s="364"/>
      <c r="F595" s="273"/>
    </row>
    <row r="596" spans="1:6" ht="12.75" customHeight="1" x14ac:dyDescent="0.25">
      <c r="A596" s="270"/>
      <c r="B596" s="276"/>
      <c r="C596" s="272"/>
      <c r="D596" s="272"/>
      <c r="E596" s="364"/>
      <c r="F596" s="273"/>
    </row>
    <row r="597" spans="1:6" ht="26.4" x14ac:dyDescent="0.25">
      <c r="A597" s="278" t="s">
        <v>262</v>
      </c>
      <c r="B597" s="276" t="s">
        <v>765</v>
      </c>
      <c r="C597" s="279">
        <v>630</v>
      </c>
      <c r="D597" s="279" t="s">
        <v>264</v>
      </c>
      <c r="E597" s="365"/>
      <c r="F597" s="280">
        <f>E597*C597</f>
        <v>0</v>
      </c>
    </row>
    <row r="598" spans="1:6" ht="12.75" customHeight="1" x14ac:dyDescent="0.25">
      <c r="A598" s="270"/>
      <c r="B598" s="276"/>
      <c r="C598" s="279"/>
      <c r="D598" s="279"/>
      <c r="E598" s="365"/>
      <c r="F598" s="280"/>
    </row>
    <row r="599" spans="1:6" ht="26.4" x14ac:dyDescent="0.25">
      <c r="A599" s="270"/>
      <c r="B599" s="158" t="s">
        <v>767</v>
      </c>
      <c r="C599" s="272"/>
      <c r="D599" s="272" t="s">
        <v>255</v>
      </c>
      <c r="E599" s="364"/>
      <c r="F599" s="273"/>
    </row>
    <row r="600" spans="1:6" ht="12.75" customHeight="1" x14ac:dyDescent="0.25">
      <c r="A600" s="270"/>
      <c r="B600" s="276"/>
      <c r="C600" s="272"/>
      <c r="D600" s="272"/>
      <c r="E600" s="364"/>
      <c r="F600" s="273"/>
    </row>
    <row r="601" spans="1:6" ht="26.4" x14ac:dyDescent="0.25">
      <c r="A601" s="278" t="s">
        <v>266</v>
      </c>
      <c r="B601" s="276" t="s">
        <v>768</v>
      </c>
      <c r="C601" s="279">
        <v>585</v>
      </c>
      <c r="D601" s="279" t="s">
        <v>264</v>
      </c>
      <c r="E601" s="365"/>
      <c r="F601" s="280">
        <f>E601*C601</f>
        <v>0</v>
      </c>
    </row>
    <row r="602" spans="1:6" ht="12.75" customHeight="1" x14ac:dyDescent="0.25">
      <c r="A602" s="270"/>
      <c r="B602" s="276"/>
      <c r="C602" s="279"/>
      <c r="D602" s="279"/>
      <c r="E602" s="365"/>
      <c r="F602" s="280"/>
    </row>
    <row r="603" spans="1:6" x14ac:dyDescent="0.25">
      <c r="A603" s="307"/>
      <c r="B603" s="158"/>
      <c r="C603" s="272"/>
      <c r="D603" s="272"/>
      <c r="E603" s="364"/>
      <c r="F603" s="273"/>
    </row>
    <row r="604" spans="1:6" ht="12.75" customHeight="1" x14ac:dyDescent="0.25">
      <c r="A604" s="307"/>
      <c r="B604" s="276"/>
      <c r="C604" s="272"/>
      <c r="D604" s="272"/>
      <c r="E604" s="364"/>
      <c r="F604" s="273"/>
    </row>
    <row r="605" spans="1:6" ht="12.75" customHeight="1" x14ac:dyDescent="0.25">
      <c r="A605" s="307"/>
      <c r="B605" s="276"/>
      <c r="C605" s="272"/>
      <c r="D605" s="272"/>
      <c r="E605" s="364"/>
      <c r="F605" s="273"/>
    </row>
    <row r="606" spans="1:6" ht="12.75" customHeight="1" x14ac:dyDescent="0.25">
      <c r="A606" s="307"/>
      <c r="B606" s="276"/>
      <c r="C606" s="272"/>
      <c r="D606" s="272"/>
      <c r="E606" s="364"/>
      <c r="F606" s="273"/>
    </row>
    <row r="607" spans="1:6" ht="12.75" customHeight="1" x14ac:dyDescent="0.25">
      <c r="A607" s="235"/>
      <c r="B607" s="236"/>
      <c r="C607" s="409"/>
      <c r="D607" s="237"/>
      <c r="E607" s="238"/>
      <c r="F607" s="239"/>
    </row>
    <row r="608" spans="1:6" ht="12.75" customHeight="1" thickBot="1" x14ac:dyDescent="0.3">
      <c r="A608" s="387"/>
      <c r="B608" s="410"/>
      <c r="C608" s="284" t="s">
        <v>188</v>
      </c>
      <c r="D608" s="285"/>
      <c r="E608" s="286"/>
      <c r="F608" s="181">
        <f>SUM(F581:F607)</f>
        <v>0</v>
      </c>
    </row>
    <row r="609" spans="1:8" ht="12.75" customHeight="1" x14ac:dyDescent="0.25">
      <c r="A609" s="341"/>
      <c r="B609" s="191"/>
      <c r="C609" s="359"/>
      <c r="D609" s="343"/>
      <c r="E609" s="407"/>
      <c r="F609" s="360"/>
    </row>
    <row r="610" spans="1:8" ht="12.75" customHeight="1" x14ac:dyDescent="0.25">
      <c r="A610" s="307"/>
      <c r="B610" s="276"/>
      <c r="C610" s="272"/>
      <c r="D610" s="272"/>
      <c r="E610" s="407"/>
      <c r="F610" s="273"/>
    </row>
    <row r="611" spans="1:8" ht="12.75" customHeight="1" x14ac:dyDescent="0.25">
      <c r="A611" s="307"/>
      <c r="B611" s="158" t="s">
        <v>418</v>
      </c>
      <c r="C611" s="272"/>
      <c r="D611" s="272"/>
      <c r="E611" s="364"/>
      <c r="F611" s="273"/>
    </row>
    <row r="612" spans="1:8" ht="12.75" customHeight="1" x14ac:dyDescent="0.25">
      <c r="A612" s="307"/>
      <c r="B612" s="276"/>
      <c r="C612" s="272"/>
      <c r="D612" s="272"/>
      <c r="E612" s="364"/>
      <c r="F612" s="273"/>
    </row>
    <row r="613" spans="1:8" x14ac:dyDescent="0.25">
      <c r="A613" s="307" t="s">
        <v>262</v>
      </c>
      <c r="B613" s="276" t="s">
        <v>419</v>
      </c>
      <c r="C613" s="272">
        <v>548</v>
      </c>
      <c r="D613" s="272" t="s">
        <v>314</v>
      </c>
      <c r="E613" s="364"/>
      <c r="F613" s="273">
        <f>E613*C613</f>
        <v>0</v>
      </c>
    </row>
    <row r="614" spans="1:8" ht="12.75" customHeight="1" x14ac:dyDescent="0.25">
      <c r="A614" s="307"/>
      <c r="B614" s="276"/>
      <c r="C614" s="272"/>
      <c r="D614" s="272"/>
      <c r="E614" s="364"/>
      <c r="F614" s="273"/>
    </row>
    <row r="615" spans="1:8" x14ac:dyDescent="0.25">
      <c r="A615" s="270"/>
      <c r="B615" s="156" t="s">
        <v>769</v>
      </c>
      <c r="C615" s="272"/>
      <c r="D615" s="272" t="s">
        <v>255</v>
      </c>
      <c r="E615" s="364"/>
      <c r="F615" s="273"/>
      <c r="H615" s="274" t="s">
        <v>770</v>
      </c>
    </row>
    <row r="616" spans="1:8" x14ac:dyDescent="0.25">
      <c r="A616" s="270"/>
      <c r="B616" s="156"/>
      <c r="C616" s="272"/>
      <c r="D616" s="272"/>
      <c r="E616" s="364"/>
      <c r="F616" s="273"/>
    </row>
    <row r="617" spans="1:8" ht="39.6" x14ac:dyDescent="0.25">
      <c r="A617" s="270"/>
      <c r="B617" s="157" t="s">
        <v>771</v>
      </c>
      <c r="C617" s="272"/>
      <c r="D617" s="272" t="s">
        <v>255</v>
      </c>
      <c r="E617" s="364"/>
      <c r="F617" s="273"/>
    </row>
    <row r="618" spans="1:8" ht="12.75" customHeight="1" x14ac:dyDescent="0.25">
      <c r="A618" s="270"/>
      <c r="B618" s="276"/>
      <c r="C618" s="272"/>
      <c r="D618" s="272"/>
      <c r="E618" s="364"/>
      <c r="F618" s="273"/>
    </row>
    <row r="619" spans="1:8" ht="37.5" customHeight="1" x14ac:dyDescent="0.25">
      <c r="A619" s="270"/>
      <c r="B619" s="158" t="s">
        <v>772</v>
      </c>
      <c r="C619" s="272"/>
      <c r="D619" s="272" t="s">
        <v>255</v>
      </c>
      <c r="E619" s="364"/>
      <c r="F619" s="273"/>
    </row>
    <row r="620" spans="1:8" ht="12.75" customHeight="1" x14ac:dyDescent="0.25">
      <c r="A620" s="270"/>
      <c r="B620" s="276"/>
      <c r="C620" s="272"/>
      <c r="D620" s="272"/>
      <c r="E620" s="364"/>
      <c r="F620" s="273"/>
    </row>
    <row r="621" spans="1:8" x14ac:dyDescent="0.25">
      <c r="A621" s="270" t="s">
        <v>266</v>
      </c>
      <c r="B621" s="276" t="s">
        <v>773</v>
      </c>
      <c r="C621" s="272">
        <v>45</v>
      </c>
      <c r="D621" s="272" t="s">
        <v>264</v>
      </c>
      <c r="E621" s="364"/>
      <c r="F621" s="273">
        <f>E621*C621</f>
        <v>0</v>
      </c>
    </row>
    <row r="622" spans="1:8" ht="12.75" customHeight="1" x14ac:dyDescent="0.25">
      <c r="A622" s="278"/>
      <c r="B622" s="276"/>
      <c r="C622" s="279"/>
      <c r="D622" s="279"/>
      <c r="E622" s="365"/>
      <c r="F622" s="280"/>
    </row>
    <row r="623" spans="1:8" ht="12.75" customHeight="1" x14ac:dyDescent="0.25">
      <c r="A623" s="270"/>
      <c r="B623" s="157" t="s">
        <v>775</v>
      </c>
      <c r="C623" s="272"/>
      <c r="D623" s="272" t="s">
        <v>255</v>
      </c>
      <c r="E623" s="364"/>
      <c r="F623" s="273"/>
    </row>
    <row r="624" spans="1:8" ht="12.75" customHeight="1" x14ac:dyDescent="0.25">
      <c r="A624" s="270"/>
      <c r="B624" s="276"/>
      <c r="C624" s="272"/>
      <c r="D624" s="272"/>
      <c r="E624" s="364"/>
      <c r="F624" s="273"/>
    </row>
    <row r="625" spans="1:6" ht="37.5" customHeight="1" x14ac:dyDescent="0.25">
      <c r="A625" s="270"/>
      <c r="B625" s="158" t="s">
        <v>776</v>
      </c>
      <c r="C625" s="272"/>
      <c r="D625" s="272" t="s">
        <v>255</v>
      </c>
      <c r="E625" s="364"/>
      <c r="F625" s="273"/>
    </row>
    <row r="626" spans="1:6" ht="12.75" customHeight="1" x14ac:dyDescent="0.25">
      <c r="A626" s="270"/>
      <c r="B626" s="276"/>
      <c r="C626" s="272"/>
      <c r="D626" s="272"/>
      <c r="E626" s="364"/>
      <c r="F626" s="273"/>
    </row>
    <row r="627" spans="1:6" x14ac:dyDescent="0.25">
      <c r="A627" s="270" t="s">
        <v>270</v>
      </c>
      <c r="B627" s="276" t="s">
        <v>773</v>
      </c>
      <c r="C627" s="272">
        <v>585</v>
      </c>
      <c r="D627" s="272" t="s">
        <v>264</v>
      </c>
      <c r="E627" s="364"/>
      <c r="F627" s="273">
        <f>E627*C627</f>
        <v>0</v>
      </c>
    </row>
    <row r="628" spans="1:6" ht="12.75" customHeight="1" x14ac:dyDescent="0.25">
      <c r="A628" s="270"/>
      <c r="B628" s="276"/>
      <c r="C628" s="272"/>
      <c r="D628" s="272"/>
      <c r="E628" s="364"/>
      <c r="F628" s="273"/>
    </row>
    <row r="629" spans="1:6" ht="12.75" customHeight="1" x14ac:dyDescent="0.25">
      <c r="A629" s="307"/>
      <c r="B629" s="157" t="s">
        <v>896</v>
      </c>
      <c r="C629" s="272"/>
      <c r="D629" s="272"/>
      <c r="E629" s="407"/>
      <c r="F629" s="273"/>
    </row>
    <row r="630" spans="1:6" ht="12.75" customHeight="1" x14ac:dyDescent="0.25">
      <c r="A630" s="307"/>
      <c r="B630" s="169"/>
      <c r="C630" s="272"/>
      <c r="D630" s="272"/>
      <c r="E630" s="407"/>
      <c r="F630" s="273"/>
    </row>
    <row r="631" spans="1:6" ht="26.4" x14ac:dyDescent="0.25">
      <c r="A631" s="278" t="s">
        <v>272</v>
      </c>
      <c r="B631" s="430" t="s">
        <v>897</v>
      </c>
      <c r="C631" s="279">
        <v>80</v>
      </c>
      <c r="D631" s="279" t="s">
        <v>264</v>
      </c>
      <c r="E631" s="365"/>
      <c r="F631" s="280">
        <f>E631*C631</f>
        <v>0</v>
      </c>
    </row>
    <row r="632" spans="1:6" ht="12.75" customHeight="1" x14ac:dyDescent="0.25">
      <c r="A632" s="307"/>
      <c r="B632" s="157"/>
      <c r="C632" s="272"/>
      <c r="D632" s="272"/>
      <c r="E632" s="364"/>
      <c r="F632" s="273"/>
    </row>
    <row r="633" spans="1:6" ht="12.75" customHeight="1" x14ac:dyDescent="0.25">
      <c r="A633" s="307"/>
      <c r="B633" s="276"/>
      <c r="C633" s="272"/>
      <c r="D633" s="272"/>
      <c r="E633" s="364"/>
      <c r="F633" s="273"/>
    </row>
    <row r="634" spans="1:6" x14ac:dyDescent="0.25">
      <c r="A634" s="278"/>
      <c r="B634" s="430"/>
      <c r="C634" s="279"/>
      <c r="D634" s="279"/>
      <c r="E634" s="369"/>
      <c r="F634" s="280"/>
    </row>
    <row r="635" spans="1:6" ht="12.75" customHeight="1" x14ac:dyDescent="0.25">
      <c r="A635" s="270"/>
      <c r="B635" s="276"/>
      <c r="C635" s="272"/>
      <c r="D635" s="272"/>
      <c r="E635" s="407"/>
      <c r="F635" s="273"/>
    </row>
    <row r="636" spans="1:6" ht="13.8" thickBot="1" x14ac:dyDescent="0.3">
      <c r="A636" s="282"/>
      <c r="B636" s="283"/>
      <c r="C636" s="284" t="str">
        <f>C608</f>
        <v>To collection :</v>
      </c>
      <c r="D636" s="285"/>
      <c r="E636" s="286"/>
      <c r="F636" s="163">
        <f>SUM(F610:F635)</f>
        <v>0</v>
      </c>
    </row>
    <row r="637" spans="1:6" x14ac:dyDescent="0.25">
      <c r="A637" s="287"/>
      <c r="B637" s="288"/>
      <c r="C637" s="274"/>
      <c r="E637" s="431"/>
      <c r="F637" s="166"/>
    </row>
    <row r="638" spans="1:6" x14ac:dyDescent="0.25">
      <c r="A638" s="270"/>
      <c r="B638" s="169" t="s">
        <v>347</v>
      </c>
      <c r="E638" s="226"/>
      <c r="F638" s="273"/>
    </row>
    <row r="639" spans="1:6" x14ac:dyDescent="0.25">
      <c r="A639" s="270"/>
      <c r="B639" s="169"/>
      <c r="E639" s="226"/>
      <c r="F639" s="273"/>
    </row>
    <row r="640" spans="1:6" x14ac:dyDescent="0.25">
      <c r="A640" s="270"/>
      <c r="B640" s="169" t="str">
        <f>B580</f>
        <v>FLOOR FINISHING</v>
      </c>
      <c r="E640" s="226"/>
      <c r="F640" s="273"/>
    </row>
    <row r="641" spans="1:6" x14ac:dyDescent="0.25">
      <c r="A641" s="270"/>
      <c r="B641" s="169"/>
      <c r="E641" s="226"/>
      <c r="F641" s="273"/>
    </row>
    <row r="642" spans="1:6" x14ac:dyDescent="0.25">
      <c r="A642" s="270"/>
      <c r="B642" s="169"/>
      <c r="E642" s="226" t="s">
        <v>898</v>
      </c>
      <c r="F642" s="273">
        <f>F608</f>
        <v>0</v>
      </c>
    </row>
    <row r="643" spans="1:6" x14ac:dyDescent="0.25">
      <c r="A643" s="270"/>
      <c r="B643" s="169"/>
      <c r="E643" s="226"/>
      <c r="F643" s="273"/>
    </row>
    <row r="644" spans="1:6" x14ac:dyDescent="0.25">
      <c r="A644" s="270"/>
      <c r="B644" s="169"/>
      <c r="E644" s="226" t="s">
        <v>899</v>
      </c>
      <c r="F644" s="273">
        <f>F636</f>
        <v>0</v>
      </c>
    </row>
    <row r="645" spans="1:6" x14ac:dyDescent="0.25">
      <c r="A645" s="270"/>
      <c r="B645" s="169"/>
      <c r="E645" s="226"/>
      <c r="F645" s="273"/>
    </row>
    <row r="646" spans="1:6" x14ac:dyDescent="0.25">
      <c r="A646" s="270"/>
      <c r="B646" s="169"/>
      <c r="E646" s="226"/>
      <c r="F646" s="273"/>
    </row>
    <row r="647" spans="1:6" x14ac:dyDescent="0.25">
      <c r="A647" s="270"/>
      <c r="B647" s="169"/>
      <c r="E647" s="226"/>
      <c r="F647" s="273"/>
    </row>
    <row r="648" spans="1:6" x14ac:dyDescent="0.25">
      <c r="A648" s="270"/>
      <c r="B648" s="169"/>
      <c r="E648" s="226"/>
      <c r="F648" s="273"/>
    </row>
    <row r="649" spans="1:6" ht="13.8" thickBot="1" x14ac:dyDescent="0.3">
      <c r="A649" s="282"/>
      <c r="B649" s="283"/>
      <c r="C649" s="432" t="str">
        <f>C579</f>
        <v>To Ren. of existg bld collection :</v>
      </c>
      <c r="D649" s="418"/>
      <c r="E649" s="433"/>
      <c r="F649" s="163">
        <f>SUM(F641:F648)</f>
        <v>0</v>
      </c>
    </row>
    <row r="650" spans="1:6" x14ac:dyDescent="0.25">
      <c r="A650" s="287"/>
      <c r="B650" s="297"/>
      <c r="C650" s="309"/>
      <c r="D650" s="309"/>
      <c r="E650" s="309"/>
      <c r="F650" s="176"/>
    </row>
    <row r="651" spans="1:6" x14ac:dyDescent="0.25">
      <c r="A651" s="270"/>
      <c r="B651" s="157" t="s">
        <v>779</v>
      </c>
      <c r="C651" s="272"/>
      <c r="D651" s="272"/>
      <c r="E651" s="407"/>
      <c r="F651" s="273"/>
    </row>
    <row r="652" spans="1:6" ht="5.25" customHeight="1" x14ac:dyDescent="0.25">
      <c r="A652" s="270"/>
      <c r="B652" s="276"/>
      <c r="C652" s="272"/>
      <c r="D652" s="272"/>
      <c r="E652" s="407"/>
      <c r="F652" s="273"/>
    </row>
    <row r="653" spans="1:6" x14ac:dyDescent="0.25">
      <c r="A653" s="270"/>
      <c r="B653" s="157" t="s">
        <v>486</v>
      </c>
      <c r="C653" s="272"/>
      <c r="D653" s="272"/>
      <c r="E653" s="364"/>
      <c r="F653" s="273"/>
    </row>
    <row r="654" spans="1:6" ht="9" customHeight="1" x14ac:dyDescent="0.25">
      <c r="A654" s="270"/>
      <c r="B654" s="158"/>
      <c r="C654" s="272"/>
      <c r="D654" s="272"/>
      <c r="E654" s="364"/>
      <c r="F654" s="273"/>
    </row>
    <row r="655" spans="1:6" x14ac:dyDescent="0.25">
      <c r="A655" s="270"/>
      <c r="B655" s="157" t="s">
        <v>357</v>
      </c>
      <c r="C655" s="272"/>
      <c r="D655" s="272" t="s">
        <v>255</v>
      </c>
      <c r="E655" s="364"/>
      <c r="F655" s="273"/>
    </row>
    <row r="656" spans="1:6" ht="9" customHeight="1" x14ac:dyDescent="0.25">
      <c r="A656" s="270"/>
      <c r="B656" s="158"/>
      <c r="C656" s="272"/>
      <c r="D656" s="272"/>
      <c r="E656" s="364"/>
      <c r="F656" s="273"/>
    </row>
    <row r="657" spans="1:6" x14ac:dyDescent="0.25">
      <c r="A657" s="270"/>
      <c r="B657" s="157" t="s">
        <v>256</v>
      </c>
      <c r="C657" s="272"/>
      <c r="D657" s="272" t="s">
        <v>255</v>
      </c>
      <c r="E657" s="364"/>
      <c r="F657" s="273"/>
    </row>
    <row r="658" spans="1:6" ht="8.25" customHeight="1" x14ac:dyDescent="0.25">
      <c r="A658" s="270"/>
      <c r="B658" s="276"/>
      <c r="C658" s="272"/>
      <c r="D658" s="272"/>
      <c r="E658" s="364"/>
      <c r="F658" s="273"/>
    </row>
    <row r="659" spans="1:6" ht="12.75" customHeight="1" x14ac:dyDescent="0.25">
      <c r="A659" s="270"/>
      <c r="B659" s="276" t="s">
        <v>358</v>
      </c>
      <c r="C659" s="272"/>
      <c r="D659" s="272" t="s">
        <v>255</v>
      </c>
      <c r="E659" s="364"/>
      <c r="F659" s="273"/>
    </row>
    <row r="660" spans="1:6" ht="7.5" customHeight="1" x14ac:dyDescent="0.25">
      <c r="A660" s="270"/>
      <c r="B660" s="276"/>
      <c r="C660" s="272"/>
      <c r="D660" s="272"/>
      <c r="E660" s="364"/>
      <c r="F660" s="273"/>
    </row>
    <row r="661" spans="1:6" ht="92.4" x14ac:dyDescent="0.25">
      <c r="A661" s="270"/>
      <c r="B661" s="276" t="s">
        <v>780</v>
      </c>
      <c r="C661" s="272"/>
      <c r="D661" s="272"/>
      <c r="E661" s="364"/>
      <c r="F661" s="273"/>
    </row>
    <row r="662" spans="1:6" ht="6.75" customHeight="1" x14ac:dyDescent="0.25">
      <c r="A662" s="270"/>
      <c r="B662" s="276"/>
      <c r="C662" s="272"/>
      <c r="D662" s="272"/>
      <c r="E662" s="364"/>
      <c r="F662" s="273"/>
    </row>
    <row r="663" spans="1:6" ht="13.5" customHeight="1" x14ac:dyDescent="0.25">
      <c r="A663" s="270"/>
      <c r="B663" s="156" t="s">
        <v>428</v>
      </c>
      <c r="C663" s="272"/>
      <c r="D663" s="272" t="s">
        <v>255</v>
      </c>
      <c r="E663" s="364"/>
      <c r="F663" s="273"/>
    </row>
    <row r="664" spans="1:6" ht="7.5" customHeight="1" x14ac:dyDescent="0.25">
      <c r="A664" s="270"/>
      <c r="B664" s="276"/>
      <c r="C664" s="272"/>
      <c r="D664" s="272"/>
      <c r="E664" s="364"/>
      <c r="F664" s="273"/>
    </row>
    <row r="665" spans="1:6" ht="15" customHeight="1" x14ac:dyDescent="0.25">
      <c r="A665" s="270"/>
      <c r="B665" s="157" t="s">
        <v>429</v>
      </c>
      <c r="C665" s="272"/>
      <c r="D665" s="272" t="s">
        <v>255</v>
      </c>
      <c r="E665" s="364"/>
      <c r="F665" s="273"/>
    </row>
    <row r="666" spans="1:6" ht="9" customHeight="1" x14ac:dyDescent="0.25">
      <c r="A666" s="270"/>
      <c r="B666" s="157"/>
      <c r="C666" s="272"/>
      <c r="D666" s="272"/>
      <c r="E666" s="364"/>
      <c r="F666" s="273"/>
    </row>
    <row r="667" spans="1:6" ht="12.75" customHeight="1" x14ac:dyDescent="0.25">
      <c r="A667" s="270"/>
      <c r="B667" s="158" t="s">
        <v>430</v>
      </c>
      <c r="C667" s="272"/>
      <c r="D667" s="272" t="s">
        <v>255</v>
      </c>
      <c r="E667" s="364"/>
      <c r="F667" s="273"/>
    </row>
    <row r="668" spans="1:6" ht="9.75" customHeight="1" x14ac:dyDescent="0.25">
      <c r="A668" s="270"/>
      <c r="B668" s="158"/>
      <c r="C668" s="272"/>
      <c r="D668" s="272"/>
      <c r="E668" s="364"/>
      <c r="F668" s="273"/>
    </row>
    <row r="669" spans="1:6" x14ac:dyDescent="0.25">
      <c r="A669" s="270" t="s">
        <v>262</v>
      </c>
      <c r="B669" s="276" t="s">
        <v>491</v>
      </c>
      <c r="C669" s="272">
        <v>924</v>
      </c>
      <c r="D669" s="272" t="s">
        <v>264</v>
      </c>
      <c r="E669" s="364"/>
      <c r="F669" s="273">
        <f>E669*C669</f>
        <v>0</v>
      </c>
    </row>
    <row r="670" spans="1:6" ht="9.75" customHeight="1" x14ac:dyDescent="0.25">
      <c r="A670" s="270"/>
      <c r="B670" s="276"/>
      <c r="C670" s="272"/>
      <c r="D670" s="272"/>
      <c r="E670" s="364"/>
      <c r="F670" s="273"/>
    </row>
    <row r="671" spans="1:6" x14ac:dyDescent="0.25">
      <c r="A671" s="270" t="s">
        <v>266</v>
      </c>
      <c r="B671" s="276" t="s">
        <v>781</v>
      </c>
      <c r="C671" s="272">
        <v>773</v>
      </c>
      <c r="D671" s="272" t="s">
        <v>314</v>
      </c>
      <c r="E671" s="364"/>
      <c r="F671" s="273">
        <f>E671*C671</f>
        <v>0</v>
      </c>
    </row>
    <row r="672" spans="1:6" ht="8.25" customHeight="1" x14ac:dyDescent="0.25">
      <c r="A672" s="270"/>
      <c r="B672" s="276"/>
      <c r="C672" s="272"/>
      <c r="D672" s="272"/>
      <c r="E672" s="364"/>
      <c r="F672" s="273"/>
    </row>
    <row r="673" spans="1:8" x14ac:dyDescent="0.25">
      <c r="A673" s="270"/>
      <c r="B673" s="156" t="s">
        <v>782</v>
      </c>
      <c r="C673" s="272"/>
      <c r="D673" s="272" t="s">
        <v>255</v>
      </c>
      <c r="E673" s="364"/>
      <c r="F673" s="273"/>
    </row>
    <row r="674" spans="1:8" ht="9" customHeight="1" x14ac:dyDescent="0.25">
      <c r="A674" s="270"/>
      <c r="B674" s="276"/>
      <c r="C674" s="272"/>
      <c r="D674" s="272"/>
      <c r="E674" s="364"/>
      <c r="F674" s="273"/>
    </row>
    <row r="675" spans="1:8" ht="52.8" x14ac:dyDescent="0.25">
      <c r="A675" s="270"/>
      <c r="B675" s="193" t="s">
        <v>783</v>
      </c>
      <c r="C675" s="272"/>
      <c r="D675" s="272"/>
      <c r="E675" s="364"/>
      <c r="F675" s="273"/>
    </row>
    <row r="676" spans="1:8" ht="8.25" customHeight="1" x14ac:dyDescent="0.25">
      <c r="A676" s="270"/>
      <c r="B676" s="259"/>
      <c r="C676" s="272"/>
      <c r="D676" s="272"/>
      <c r="E676" s="364"/>
      <c r="F676" s="273"/>
    </row>
    <row r="677" spans="1:8" ht="26.4" x14ac:dyDescent="0.25">
      <c r="A677" s="270"/>
      <c r="B677" s="158" t="s">
        <v>900</v>
      </c>
      <c r="C677" s="272"/>
      <c r="D677" s="272" t="s">
        <v>255</v>
      </c>
      <c r="E677" s="364"/>
      <c r="F677" s="273"/>
    </row>
    <row r="678" spans="1:8" ht="8.25" customHeight="1" x14ac:dyDescent="0.25">
      <c r="A678" s="270"/>
      <c r="B678" s="276"/>
      <c r="C678" s="272"/>
      <c r="D678" s="272"/>
      <c r="E678" s="364"/>
      <c r="F678" s="273"/>
    </row>
    <row r="679" spans="1:8" x14ac:dyDescent="0.25">
      <c r="A679" s="270" t="s">
        <v>270</v>
      </c>
      <c r="B679" s="276" t="s">
        <v>785</v>
      </c>
      <c r="C679" s="272">
        <v>360</v>
      </c>
      <c r="D679" s="272" t="s">
        <v>264</v>
      </c>
      <c r="E679" s="364"/>
      <c r="F679" s="273">
        <f>E679*C679</f>
        <v>0</v>
      </c>
    </row>
    <row r="680" spans="1:8" ht="13.5" customHeight="1" x14ac:dyDescent="0.25">
      <c r="A680" s="270"/>
      <c r="B680" s="276"/>
      <c r="C680" s="272"/>
      <c r="D680" s="272"/>
      <c r="E680" s="364"/>
      <c r="F680" s="273"/>
    </row>
    <row r="681" spans="1:8" ht="12" customHeight="1" x14ac:dyDescent="0.25">
      <c r="A681" s="270" t="s">
        <v>272</v>
      </c>
      <c r="B681" s="276" t="s">
        <v>781</v>
      </c>
      <c r="C681" s="272">
        <v>209</v>
      </c>
      <c r="D681" s="272" t="s">
        <v>314</v>
      </c>
      <c r="E681" s="434"/>
      <c r="F681" s="313">
        <f>E681*C681</f>
        <v>0</v>
      </c>
    </row>
    <row r="682" spans="1:8" ht="12" customHeight="1" x14ac:dyDescent="0.25">
      <c r="A682" s="270"/>
      <c r="B682" s="276"/>
      <c r="C682" s="272"/>
      <c r="D682" s="272"/>
      <c r="E682" s="434"/>
      <c r="F682" s="313"/>
    </row>
    <row r="683" spans="1:8" ht="12" customHeight="1" x14ac:dyDescent="0.25">
      <c r="A683" s="270"/>
      <c r="B683" s="157" t="s">
        <v>901</v>
      </c>
      <c r="C683" s="272"/>
      <c r="D683" s="272" t="s">
        <v>255</v>
      </c>
      <c r="E683" s="406"/>
      <c r="F683" s="273"/>
    </row>
    <row r="684" spans="1:8" ht="9" customHeight="1" x14ac:dyDescent="0.25">
      <c r="A684" s="270"/>
      <c r="B684" s="276"/>
      <c r="C684" s="272"/>
      <c r="D684" s="272"/>
      <c r="E684" s="406"/>
      <c r="F684" s="273"/>
    </row>
    <row r="685" spans="1:8" x14ac:dyDescent="0.25">
      <c r="A685" s="270"/>
      <c r="B685" s="158" t="s">
        <v>902</v>
      </c>
      <c r="C685" s="272"/>
      <c r="D685" s="339" t="s">
        <v>255</v>
      </c>
      <c r="E685" s="406"/>
      <c r="F685" s="273"/>
    </row>
    <row r="686" spans="1:8" ht="9" customHeight="1" x14ac:dyDescent="0.25">
      <c r="A686" s="270"/>
      <c r="B686" s="276"/>
      <c r="C686" s="272"/>
      <c r="D686" s="339"/>
      <c r="E686" s="406"/>
      <c r="F686" s="273"/>
    </row>
    <row r="687" spans="1:8" ht="12" customHeight="1" x14ac:dyDescent="0.25">
      <c r="A687" s="270" t="s">
        <v>276</v>
      </c>
      <c r="B687" s="276" t="s">
        <v>903</v>
      </c>
      <c r="C687" s="272">
        <v>44</v>
      </c>
      <c r="D687" s="339" t="s">
        <v>314</v>
      </c>
      <c r="E687" s="406">
        <f>E600*0.3</f>
        <v>0</v>
      </c>
      <c r="F687" s="273">
        <f>E687*C687</f>
        <v>0</v>
      </c>
      <c r="H687" s="274" t="s">
        <v>770</v>
      </c>
    </row>
    <row r="688" spans="1:8" ht="9" customHeight="1" x14ac:dyDescent="0.25">
      <c r="A688" s="270"/>
      <c r="B688" s="276"/>
      <c r="C688" s="272"/>
      <c r="D688" s="272"/>
      <c r="E688" s="364"/>
      <c r="F688" s="273"/>
    </row>
    <row r="689" spans="1:6" x14ac:dyDescent="0.25">
      <c r="A689" s="270"/>
      <c r="B689" s="276"/>
      <c r="C689" s="272"/>
      <c r="D689" s="272"/>
      <c r="E689" s="364"/>
      <c r="F689" s="273"/>
    </row>
    <row r="690" spans="1:6" ht="11.25" customHeight="1" x14ac:dyDescent="0.25">
      <c r="A690" s="270"/>
      <c r="B690" s="276"/>
      <c r="C690" s="272"/>
      <c r="D690" s="272"/>
      <c r="E690" s="364"/>
      <c r="F690" s="273"/>
    </row>
    <row r="691" spans="1:6" ht="12" customHeight="1" x14ac:dyDescent="0.25">
      <c r="A691" s="270"/>
      <c r="B691" s="276"/>
      <c r="C691" s="272"/>
      <c r="D691" s="272"/>
      <c r="E691" s="434"/>
      <c r="F691" s="313"/>
    </row>
    <row r="692" spans="1:6" ht="5.25" customHeight="1" x14ac:dyDescent="0.25">
      <c r="A692" s="270"/>
      <c r="B692" s="276"/>
      <c r="C692" s="272"/>
      <c r="D692" s="272"/>
      <c r="E692" s="364"/>
      <c r="F692" s="273"/>
    </row>
    <row r="693" spans="1:6" ht="12" customHeight="1" x14ac:dyDescent="0.25">
      <c r="A693" s="235"/>
      <c r="B693" s="236"/>
      <c r="C693" s="409"/>
      <c r="D693" s="237"/>
      <c r="E693" s="238"/>
      <c r="F693" s="239"/>
    </row>
    <row r="694" spans="1:6" ht="12" customHeight="1" thickBot="1" x14ac:dyDescent="0.3">
      <c r="A694" s="387"/>
      <c r="B694" s="410"/>
      <c r="C694" s="284" t="s">
        <v>188</v>
      </c>
      <c r="D694" s="285"/>
      <c r="E694" s="286"/>
      <c r="F694" s="181">
        <f>SUM(F653:F693)</f>
        <v>0</v>
      </c>
    </row>
    <row r="695" spans="1:6" ht="12" customHeight="1" x14ac:dyDescent="0.25">
      <c r="A695" s="270"/>
      <c r="B695" s="276"/>
      <c r="C695" s="272"/>
      <c r="D695" s="339"/>
      <c r="E695" s="406"/>
      <c r="F695" s="273"/>
    </row>
    <row r="696" spans="1:6" x14ac:dyDescent="0.25">
      <c r="A696" s="270"/>
      <c r="B696" s="157"/>
      <c r="C696" s="272"/>
      <c r="D696" s="272"/>
      <c r="E696" s="407"/>
      <c r="F696" s="273"/>
    </row>
    <row r="697" spans="1:6" ht="12.75" customHeight="1" x14ac:dyDescent="0.25">
      <c r="A697" s="270"/>
      <c r="B697" s="157" t="s">
        <v>790</v>
      </c>
      <c r="C697" s="272"/>
      <c r="D697" s="272"/>
      <c r="E697" s="407"/>
      <c r="F697" s="273"/>
    </row>
    <row r="698" spans="1:6" x14ac:dyDescent="0.25">
      <c r="A698" s="270"/>
      <c r="B698" s="157"/>
      <c r="C698" s="272"/>
      <c r="D698" s="272"/>
      <c r="E698" s="407"/>
      <c r="F698" s="273"/>
    </row>
    <row r="699" spans="1:6" ht="14.25" customHeight="1" x14ac:dyDescent="0.25">
      <c r="A699" s="270"/>
      <c r="B699" s="157" t="s">
        <v>429</v>
      </c>
      <c r="C699" s="272"/>
      <c r="D699" s="272"/>
      <c r="E699" s="364"/>
      <c r="F699" s="273"/>
    </row>
    <row r="700" spans="1:6" x14ac:dyDescent="0.25">
      <c r="A700" s="270"/>
      <c r="B700" s="157"/>
      <c r="C700" s="272"/>
      <c r="D700" s="272"/>
      <c r="E700" s="364"/>
      <c r="F700" s="273"/>
    </row>
    <row r="701" spans="1:6" ht="12.75" customHeight="1" x14ac:dyDescent="0.25">
      <c r="A701" s="270"/>
      <c r="B701" s="158" t="s">
        <v>430</v>
      </c>
      <c r="C701" s="272"/>
      <c r="D701" s="272"/>
      <c r="E701" s="364"/>
      <c r="F701" s="273"/>
    </row>
    <row r="702" spans="1:6" x14ac:dyDescent="0.25">
      <c r="A702" s="270"/>
      <c r="B702" s="158"/>
      <c r="C702" s="272"/>
      <c r="D702" s="272"/>
      <c r="E702" s="364"/>
      <c r="F702" s="273"/>
    </row>
    <row r="703" spans="1:6" x14ac:dyDescent="0.25">
      <c r="A703" s="270" t="s">
        <v>266</v>
      </c>
      <c r="B703" s="276" t="s">
        <v>491</v>
      </c>
      <c r="C703" s="272">
        <v>496</v>
      </c>
      <c r="D703" s="272" t="s">
        <v>264</v>
      </c>
      <c r="E703" s="364"/>
      <c r="F703" s="273">
        <f>E703*C703</f>
        <v>0</v>
      </c>
    </row>
    <row r="704" spans="1:6" x14ac:dyDescent="0.25">
      <c r="A704" s="270"/>
      <c r="B704" s="276"/>
      <c r="C704" s="272"/>
      <c r="D704" s="272"/>
      <c r="E704" s="364"/>
      <c r="F704" s="273"/>
    </row>
    <row r="705" spans="1:6" x14ac:dyDescent="0.25">
      <c r="A705" s="270" t="s">
        <v>270</v>
      </c>
      <c r="B705" s="276" t="s">
        <v>781</v>
      </c>
      <c r="C705" s="272">
        <v>298</v>
      </c>
      <c r="D705" s="272" t="s">
        <v>314</v>
      </c>
      <c r="E705" s="364"/>
      <c r="F705" s="313">
        <f>E705*C705</f>
        <v>0</v>
      </c>
    </row>
    <row r="706" spans="1:6" x14ac:dyDescent="0.25">
      <c r="A706" s="270"/>
      <c r="B706" s="276"/>
      <c r="C706" s="272"/>
      <c r="D706" s="272"/>
      <c r="E706" s="364"/>
      <c r="F706" s="313"/>
    </row>
    <row r="707" spans="1:6" x14ac:dyDescent="0.25">
      <c r="A707" s="270"/>
      <c r="B707" s="157"/>
      <c r="C707" s="272"/>
      <c r="D707" s="272"/>
      <c r="E707" s="364"/>
      <c r="F707" s="313"/>
    </row>
    <row r="708" spans="1:6" x14ac:dyDescent="0.25">
      <c r="A708" s="270"/>
      <c r="B708" s="276"/>
      <c r="C708" s="272"/>
      <c r="D708" s="272"/>
      <c r="E708" s="364"/>
      <c r="F708" s="313"/>
    </row>
    <row r="709" spans="1:6" x14ac:dyDescent="0.25">
      <c r="A709" s="270"/>
      <c r="B709" s="158"/>
      <c r="C709" s="272"/>
      <c r="D709" s="272"/>
      <c r="E709" s="364"/>
      <c r="F709" s="313"/>
    </row>
    <row r="710" spans="1:6" x14ac:dyDescent="0.25">
      <c r="A710" s="270"/>
      <c r="B710" s="276"/>
      <c r="C710" s="272"/>
      <c r="D710" s="272"/>
      <c r="E710" s="364"/>
      <c r="F710" s="313"/>
    </row>
    <row r="711" spans="1:6" x14ac:dyDescent="0.25">
      <c r="A711" s="270"/>
      <c r="B711" s="276"/>
      <c r="C711" s="272"/>
      <c r="D711" s="272"/>
      <c r="E711" s="364"/>
      <c r="F711" s="313"/>
    </row>
    <row r="712" spans="1:6" x14ac:dyDescent="0.25">
      <c r="A712" s="270"/>
      <c r="B712" s="288"/>
      <c r="C712" s="272"/>
      <c r="D712" s="272"/>
      <c r="E712" s="275"/>
      <c r="F712" s="313"/>
    </row>
    <row r="713" spans="1:6" x14ac:dyDescent="0.25">
      <c r="A713" s="270"/>
      <c r="B713" s="288"/>
      <c r="C713" s="272"/>
      <c r="D713" s="272"/>
      <c r="E713" s="275"/>
      <c r="F713" s="313"/>
    </row>
    <row r="714" spans="1:6" x14ac:dyDescent="0.25">
      <c r="A714" s="270"/>
      <c r="B714" s="288"/>
      <c r="C714" s="435"/>
      <c r="D714" s="435"/>
      <c r="F714" s="273"/>
    </row>
    <row r="715" spans="1:6" ht="13.8" thickBot="1" x14ac:dyDescent="0.3">
      <c r="A715" s="282"/>
      <c r="B715" s="283"/>
      <c r="C715" s="284" t="s">
        <v>791</v>
      </c>
      <c r="D715" s="418"/>
      <c r="E715" s="419"/>
      <c r="F715" s="163">
        <f>SUM(F695:F714)</f>
        <v>0</v>
      </c>
    </row>
    <row r="716" spans="1:6" x14ac:dyDescent="0.25">
      <c r="A716" s="287"/>
      <c r="B716" s="288"/>
      <c r="C716" s="274"/>
      <c r="E716" s="431"/>
      <c r="F716" s="166"/>
    </row>
    <row r="717" spans="1:6" x14ac:dyDescent="0.25">
      <c r="A717" s="270"/>
      <c r="B717" s="169" t="s">
        <v>347</v>
      </c>
      <c r="E717" s="226"/>
      <c r="F717" s="273"/>
    </row>
    <row r="718" spans="1:6" x14ac:dyDescent="0.25">
      <c r="A718" s="270"/>
      <c r="B718" s="169"/>
      <c r="E718" s="226"/>
      <c r="F718" s="273"/>
    </row>
    <row r="719" spans="1:6" x14ac:dyDescent="0.25">
      <c r="A719" s="270"/>
      <c r="B719" s="169" t="str">
        <f>B651</f>
        <v>WALL FINISHING</v>
      </c>
      <c r="E719" s="226"/>
      <c r="F719" s="273"/>
    </row>
    <row r="720" spans="1:6" x14ac:dyDescent="0.25">
      <c r="A720" s="270"/>
      <c r="B720" s="169"/>
      <c r="E720" s="226"/>
      <c r="F720" s="273"/>
    </row>
    <row r="721" spans="1:6" x14ac:dyDescent="0.25">
      <c r="A721" s="270"/>
      <c r="B721" s="169"/>
      <c r="E721" s="226" t="s">
        <v>904</v>
      </c>
      <c r="F721" s="273">
        <f>F694</f>
        <v>0</v>
      </c>
    </row>
    <row r="722" spans="1:6" x14ac:dyDescent="0.25">
      <c r="A722" s="270"/>
      <c r="B722" s="169"/>
      <c r="E722" s="226"/>
      <c r="F722" s="273"/>
    </row>
    <row r="723" spans="1:6" x14ac:dyDescent="0.25">
      <c r="A723" s="270"/>
      <c r="B723" s="169"/>
      <c r="E723" s="226" t="s">
        <v>905</v>
      </c>
      <c r="F723" s="273">
        <f>F715</f>
        <v>0</v>
      </c>
    </row>
    <row r="724" spans="1:6" x14ac:dyDescent="0.25">
      <c r="A724" s="270"/>
      <c r="B724" s="169"/>
      <c r="E724" s="226"/>
      <c r="F724" s="273"/>
    </row>
    <row r="725" spans="1:6" x14ac:dyDescent="0.25">
      <c r="A725" s="270"/>
      <c r="B725" s="169"/>
      <c r="E725" s="226"/>
      <c r="F725" s="273"/>
    </row>
    <row r="726" spans="1:6" x14ac:dyDescent="0.25">
      <c r="A726" s="270"/>
      <c r="B726" s="169"/>
      <c r="E726" s="226"/>
      <c r="F726" s="273"/>
    </row>
    <row r="727" spans="1:6" x14ac:dyDescent="0.25">
      <c r="A727" s="270"/>
      <c r="B727" s="169"/>
      <c r="E727" s="226"/>
      <c r="F727" s="273"/>
    </row>
    <row r="728" spans="1:6" x14ac:dyDescent="0.25">
      <c r="A728" s="270"/>
      <c r="B728" s="169"/>
      <c r="E728" s="226"/>
      <c r="F728" s="273"/>
    </row>
    <row r="729" spans="1:6" ht="13.8" thickBot="1" x14ac:dyDescent="0.3">
      <c r="A729" s="282"/>
      <c r="B729" s="283"/>
      <c r="C729" s="436" t="str">
        <f>C649</f>
        <v>To Ren. of existg bld collection :</v>
      </c>
      <c r="D729" s="418"/>
      <c r="E729" s="433"/>
      <c r="F729" s="163">
        <f>SUM(F720:F728)</f>
        <v>0</v>
      </c>
    </row>
    <row r="730" spans="1:6" ht="8.25" customHeight="1" x14ac:dyDescent="0.25">
      <c r="A730" s="287"/>
      <c r="B730" s="297"/>
      <c r="C730" s="437"/>
      <c r="D730" s="438"/>
      <c r="E730" s="439"/>
      <c r="F730" s="261"/>
    </row>
    <row r="731" spans="1:6" x14ac:dyDescent="0.25">
      <c r="A731" s="270"/>
      <c r="B731" s="157" t="s">
        <v>794</v>
      </c>
      <c r="C731" s="272"/>
      <c r="D731" s="272"/>
      <c r="E731" s="407"/>
      <c r="F731" s="273"/>
    </row>
    <row r="732" spans="1:6" ht="5.25" customHeight="1" x14ac:dyDescent="0.25">
      <c r="A732" s="270"/>
      <c r="B732" s="157"/>
      <c r="C732" s="272"/>
      <c r="D732" s="272"/>
      <c r="E732" s="407"/>
      <c r="F732" s="273"/>
    </row>
    <row r="733" spans="1:6" x14ac:dyDescent="0.25">
      <c r="A733" s="270"/>
      <c r="B733" s="157" t="s">
        <v>357</v>
      </c>
      <c r="C733" s="272"/>
      <c r="D733" s="272" t="s">
        <v>255</v>
      </c>
      <c r="E733" s="364"/>
      <c r="F733" s="273"/>
    </row>
    <row r="734" spans="1:6" ht="7.5" customHeight="1" x14ac:dyDescent="0.25">
      <c r="A734" s="270"/>
      <c r="B734" s="276"/>
      <c r="C734" s="272"/>
      <c r="D734" s="272"/>
      <c r="E734" s="364"/>
      <c r="F734" s="273"/>
    </row>
    <row r="735" spans="1:6" x14ac:dyDescent="0.25">
      <c r="A735" s="270"/>
      <c r="B735" s="157" t="s">
        <v>256</v>
      </c>
      <c r="C735" s="272"/>
      <c r="D735" s="272" t="s">
        <v>255</v>
      </c>
      <c r="E735" s="364"/>
      <c r="F735" s="273"/>
    </row>
    <row r="736" spans="1:6" ht="7.5" customHeight="1" x14ac:dyDescent="0.25">
      <c r="A736" s="270"/>
      <c r="B736" s="276"/>
      <c r="C736" s="272"/>
      <c r="D736" s="272"/>
      <c r="E736" s="364"/>
      <c r="F736" s="273"/>
    </row>
    <row r="737" spans="1:6" x14ac:dyDescent="0.25">
      <c r="A737" s="270"/>
      <c r="B737" s="276" t="s">
        <v>358</v>
      </c>
      <c r="C737" s="272"/>
      <c r="D737" s="272" t="s">
        <v>255</v>
      </c>
      <c r="E737" s="364"/>
      <c r="F737" s="273"/>
    </row>
    <row r="738" spans="1:6" ht="6.75" customHeight="1" x14ac:dyDescent="0.25">
      <c r="A738" s="270"/>
      <c r="B738" s="276"/>
      <c r="C738" s="272"/>
      <c r="D738" s="272"/>
      <c r="E738" s="364"/>
      <c r="F738" s="273"/>
    </row>
    <row r="739" spans="1:6" ht="92.4" x14ac:dyDescent="0.25">
      <c r="A739" s="270"/>
      <c r="B739" s="276" t="s">
        <v>795</v>
      </c>
      <c r="C739" s="272"/>
      <c r="D739" s="272"/>
      <c r="E739" s="364"/>
      <c r="F739" s="273"/>
    </row>
    <row r="740" spans="1:6" ht="8.25" customHeight="1" x14ac:dyDescent="0.25">
      <c r="A740" s="270"/>
      <c r="B740" s="276"/>
      <c r="C740" s="272"/>
      <c r="D740" s="272"/>
      <c r="E740" s="364"/>
      <c r="F740" s="273"/>
    </row>
    <row r="741" spans="1:6" s="314" customFormat="1" x14ac:dyDescent="0.25">
      <c r="A741" s="270" t="s">
        <v>315</v>
      </c>
      <c r="B741" s="157" t="s">
        <v>486</v>
      </c>
      <c r="C741" s="272"/>
      <c r="D741" s="272"/>
      <c r="E741" s="405"/>
      <c r="F741" s="273"/>
    </row>
    <row r="742" spans="1:6" s="314" customFormat="1" ht="9" customHeight="1" x14ac:dyDescent="0.25">
      <c r="A742" s="270"/>
      <c r="B742" s="157"/>
      <c r="C742" s="272"/>
      <c r="D742" s="272"/>
      <c r="E742" s="405"/>
      <c r="F742" s="273"/>
    </row>
    <row r="743" spans="1:6" ht="12.75" customHeight="1" x14ac:dyDescent="0.25">
      <c r="A743" s="270"/>
      <c r="B743" s="179" t="s">
        <v>802</v>
      </c>
      <c r="C743" s="272"/>
      <c r="D743" s="272"/>
      <c r="E743" s="405"/>
      <c r="F743" s="273"/>
    </row>
    <row r="744" spans="1:6" ht="5.25" customHeight="1" x14ac:dyDescent="0.25">
      <c r="A744" s="270"/>
      <c r="B744" s="169"/>
      <c r="C744" s="272"/>
      <c r="D744" s="272"/>
      <c r="E744" s="405"/>
      <c r="F744" s="273"/>
    </row>
    <row r="745" spans="1:6" ht="12.75" customHeight="1" x14ac:dyDescent="0.25">
      <c r="A745" s="270"/>
      <c r="B745" s="458" t="s">
        <v>906</v>
      </c>
      <c r="C745" s="272"/>
      <c r="D745" s="272"/>
      <c r="E745" s="405"/>
      <c r="F745" s="273"/>
    </row>
    <row r="746" spans="1:6" ht="6" customHeight="1" x14ac:dyDescent="0.25">
      <c r="A746" s="270"/>
      <c r="B746" s="293"/>
      <c r="C746" s="272"/>
      <c r="D746" s="272"/>
      <c r="E746" s="405"/>
      <c r="F746" s="273"/>
    </row>
    <row r="747" spans="1:6" ht="12.75" customHeight="1" x14ac:dyDescent="0.25">
      <c r="A747" s="270"/>
      <c r="B747" s="170" t="s">
        <v>907</v>
      </c>
      <c r="C747" s="272"/>
      <c r="D747" s="272"/>
      <c r="E747" s="405"/>
      <c r="F747" s="273"/>
    </row>
    <row r="748" spans="1:6" ht="6.75" customHeight="1" x14ac:dyDescent="0.25">
      <c r="A748" s="270"/>
      <c r="B748" s="293"/>
      <c r="C748" s="272"/>
      <c r="D748" s="272"/>
      <c r="E748" s="405"/>
      <c r="F748" s="273"/>
    </row>
    <row r="749" spans="1:6" ht="12.75" customHeight="1" x14ac:dyDescent="0.25">
      <c r="A749" s="270" t="s">
        <v>262</v>
      </c>
      <c r="B749" s="293" t="s">
        <v>436</v>
      </c>
      <c r="C749" s="272">
        <v>630</v>
      </c>
      <c r="D749" s="272" t="s">
        <v>264</v>
      </c>
      <c r="E749" s="405"/>
      <c r="F749" s="273">
        <f>E749*C749</f>
        <v>0</v>
      </c>
    </row>
    <row r="750" spans="1:6" ht="8.25" customHeight="1" x14ac:dyDescent="0.25">
      <c r="A750" s="270"/>
      <c r="B750" s="293"/>
      <c r="C750" s="272"/>
      <c r="D750" s="272"/>
      <c r="E750" s="405"/>
      <c r="F750" s="273"/>
    </row>
    <row r="751" spans="1:6" ht="76.5" customHeight="1" x14ac:dyDescent="0.25">
      <c r="A751" s="270"/>
      <c r="B751" s="264" t="s">
        <v>803</v>
      </c>
      <c r="C751" s="272"/>
      <c r="D751" s="272"/>
      <c r="E751" s="364"/>
      <c r="F751" s="273"/>
    </row>
    <row r="752" spans="1:6" ht="7.5" customHeight="1" x14ac:dyDescent="0.25">
      <c r="A752" s="270"/>
      <c r="B752" s="276"/>
      <c r="C752" s="272"/>
      <c r="D752" s="272"/>
      <c r="E752" s="364"/>
      <c r="F752" s="273"/>
    </row>
    <row r="753" spans="1:6" ht="12.75" customHeight="1" x14ac:dyDescent="0.25">
      <c r="A753" s="270"/>
      <c r="B753" s="276"/>
      <c r="C753" s="272"/>
      <c r="D753" s="272"/>
      <c r="E753" s="364"/>
      <c r="F753" s="273"/>
    </row>
    <row r="754" spans="1:6" ht="7.5" customHeight="1" x14ac:dyDescent="0.25">
      <c r="A754" s="270"/>
      <c r="B754" s="276"/>
      <c r="C754" s="272"/>
      <c r="D754" s="272"/>
      <c r="E754" s="364"/>
      <c r="F754" s="273"/>
    </row>
    <row r="755" spans="1:6" ht="24.75" customHeight="1" x14ac:dyDescent="0.25">
      <c r="A755" s="278"/>
      <c r="B755" s="276"/>
      <c r="C755" s="279"/>
      <c r="D755" s="279"/>
      <c r="E755" s="365"/>
      <c r="F755" s="280"/>
    </row>
    <row r="756" spans="1:6" ht="8.25" customHeight="1" x14ac:dyDescent="0.25">
      <c r="A756" s="278"/>
      <c r="B756" s="288"/>
      <c r="C756" s="279"/>
      <c r="D756" s="279"/>
      <c r="E756" s="365"/>
      <c r="F756" s="280"/>
    </row>
    <row r="757" spans="1:6" ht="10.5" customHeight="1" x14ac:dyDescent="0.25">
      <c r="A757" s="278"/>
      <c r="B757" s="288"/>
      <c r="C757" s="279"/>
      <c r="D757" s="279"/>
      <c r="E757" s="365"/>
      <c r="F757" s="280"/>
    </row>
    <row r="758" spans="1:6" ht="7.5" customHeight="1" x14ac:dyDescent="0.25">
      <c r="A758" s="278"/>
      <c r="B758" s="288"/>
      <c r="C758" s="279"/>
      <c r="D758" s="279"/>
      <c r="E758" s="365"/>
      <c r="F758" s="280"/>
    </row>
    <row r="759" spans="1:6" ht="12.75" customHeight="1" x14ac:dyDescent="0.25">
      <c r="A759" s="278"/>
      <c r="B759" s="288"/>
      <c r="C759" s="279"/>
      <c r="D759" s="279"/>
      <c r="E759" s="365"/>
      <c r="F759" s="280"/>
    </row>
    <row r="760" spans="1:6" ht="7.5" customHeight="1" x14ac:dyDescent="0.25">
      <c r="A760" s="278"/>
      <c r="B760" s="288"/>
      <c r="C760" s="279"/>
      <c r="D760" s="279"/>
      <c r="E760" s="365"/>
      <c r="F760" s="280"/>
    </row>
    <row r="761" spans="1:6" ht="12.75" customHeight="1" x14ac:dyDescent="0.25">
      <c r="A761" s="270"/>
      <c r="B761" s="170"/>
      <c r="C761" s="272"/>
      <c r="D761" s="272"/>
      <c r="E761" s="405"/>
      <c r="F761" s="273"/>
    </row>
    <row r="762" spans="1:6" ht="6.75" customHeight="1" x14ac:dyDescent="0.25">
      <c r="A762" s="270"/>
      <c r="B762" s="293"/>
      <c r="C762" s="272"/>
      <c r="D762" s="272"/>
      <c r="E762" s="405"/>
      <c r="F762" s="273"/>
    </row>
    <row r="763" spans="1:6" ht="16.5" customHeight="1" x14ac:dyDescent="0.25">
      <c r="A763" s="270"/>
      <c r="B763" s="293"/>
      <c r="C763" s="272"/>
      <c r="D763" s="272"/>
      <c r="E763" s="405"/>
      <c r="F763" s="273"/>
    </row>
    <row r="764" spans="1:6" ht="9" customHeight="1" x14ac:dyDescent="0.25">
      <c r="A764" s="270"/>
      <c r="B764" s="293"/>
      <c r="C764" s="272"/>
      <c r="D764" s="272"/>
      <c r="E764" s="406"/>
      <c r="F764" s="273"/>
    </row>
    <row r="765" spans="1:6" ht="12.75" customHeight="1" thickBot="1" x14ac:dyDescent="0.3">
      <c r="A765" s="282"/>
      <c r="B765" s="283"/>
      <c r="C765" s="284" t="str">
        <f>C729</f>
        <v>To Ren. of existg bld collection :</v>
      </c>
      <c r="D765" s="285"/>
      <c r="E765" s="286"/>
      <c r="F765" s="163">
        <f>SUM(F743:F764)</f>
        <v>0</v>
      </c>
    </row>
    <row r="766" spans="1:6" ht="12.75" customHeight="1" x14ac:dyDescent="0.25">
      <c r="A766" s="270"/>
      <c r="B766" s="288"/>
      <c r="C766" s="411"/>
      <c r="D766" s="272"/>
      <c r="E766" s="274"/>
      <c r="F766" s="166"/>
    </row>
    <row r="767" spans="1:6" x14ac:dyDescent="0.25">
      <c r="A767" s="270"/>
      <c r="B767" s="157" t="s">
        <v>808</v>
      </c>
      <c r="C767" s="272"/>
      <c r="D767" s="272"/>
      <c r="E767" s="407"/>
      <c r="F767" s="273"/>
    </row>
    <row r="768" spans="1:6" x14ac:dyDescent="0.25">
      <c r="A768" s="270"/>
      <c r="B768" s="157"/>
      <c r="C768" s="272"/>
      <c r="D768" s="272"/>
      <c r="E768" s="407"/>
      <c r="F768" s="273"/>
    </row>
    <row r="769" spans="1:6" x14ac:dyDescent="0.25">
      <c r="A769" s="270"/>
      <c r="B769" s="157" t="s">
        <v>486</v>
      </c>
      <c r="C769" s="272"/>
      <c r="D769" s="272"/>
      <c r="E769" s="364"/>
      <c r="F769" s="273"/>
    </row>
    <row r="770" spans="1:6" x14ac:dyDescent="0.25">
      <c r="A770" s="270"/>
      <c r="B770" s="157"/>
      <c r="C770" s="272"/>
      <c r="D770" s="272"/>
      <c r="E770" s="364"/>
      <c r="F770" s="273"/>
    </row>
    <row r="771" spans="1:6" x14ac:dyDescent="0.25">
      <c r="A771" s="270"/>
      <c r="B771" s="157" t="s">
        <v>357</v>
      </c>
      <c r="C771" s="272"/>
      <c r="D771" s="272" t="s">
        <v>255</v>
      </c>
      <c r="E771" s="364"/>
      <c r="F771" s="273"/>
    </row>
    <row r="772" spans="1:6" x14ac:dyDescent="0.25">
      <c r="A772" s="270"/>
      <c r="B772" s="157"/>
      <c r="C772" s="272"/>
      <c r="D772" s="272"/>
      <c r="E772" s="364"/>
      <c r="F772" s="273"/>
    </row>
    <row r="773" spans="1:6" x14ac:dyDescent="0.25">
      <c r="A773" s="270"/>
      <c r="B773" s="157" t="s">
        <v>256</v>
      </c>
      <c r="C773" s="272"/>
      <c r="D773" s="272" t="s">
        <v>255</v>
      </c>
      <c r="E773" s="364"/>
      <c r="F773" s="273"/>
    </row>
    <row r="774" spans="1:6" x14ac:dyDescent="0.25">
      <c r="A774" s="270"/>
      <c r="B774" s="276"/>
      <c r="C774" s="272"/>
      <c r="D774" s="272"/>
      <c r="E774" s="364"/>
      <c r="F774" s="273"/>
    </row>
    <row r="775" spans="1:6" ht="12.75" customHeight="1" x14ac:dyDescent="0.25">
      <c r="A775" s="270"/>
      <c r="B775" s="276" t="s">
        <v>358</v>
      </c>
      <c r="C775" s="272"/>
      <c r="D775" s="272" t="s">
        <v>255</v>
      </c>
      <c r="E775" s="364"/>
      <c r="F775" s="273"/>
    </row>
    <row r="776" spans="1:6" x14ac:dyDescent="0.25">
      <c r="A776" s="270"/>
      <c r="B776" s="276"/>
      <c r="C776" s="272"/>
      <c r="D776" s="272"/>
      <c r="E776" s="364"/>
      <c r="F776" s="273"/>
    </row>
    <row r="777" spans="1:6" ht="51.75" customHeight="1" x14ac:dyDescent="0.25">
      <c r="A777" s="270"/>
      <c r="B777" s="308" t="s">
        <v>809</v>
      </c>
      <c r="C777" s="272"/>
      <c r="D777" s="272"/>
      <c r="E777" s="364"/>
      <c r="F777" s="273"/>
    </row>
    <row r="778" spans="1:6" x14ac:dyDescent="0.25">
      <c r="A778" s="270"/>
      <c r="B778" s="276"/>
      <c r="C778" s="272"/>
      <c r="D778" s="272"/>
      <c r="E778" s="364"/>
      <c r="F778" s="273"/>
    </row>
    <row r="779" spans="1:6" ht="15.75" customHeight="1" x14ac:dyDescent="0.25">
      <c r="A779" s="270"/>
      <c r="B779" s="156" t="s">
        <v>434</v>
      </c>
      <c r="C779" s="272"/>
      <c r="D779" s="272" t="s">
        <v>255</v>
      </c>
      <c r="E779" s="364"/>
      <c r="F779" s="273"/>
    </row>
    <row r="780" spans="1:6" ht="12.75" customHeight="1" x14ac:dyDescent="0.25">
      <c r="A780" s="270"/>
      <c r="B780" s="276"/>
      <c r="C780" s="272"/>
      <c r="D780" s="272"/>
      <c r="E780" s="364"/>
      <c r="F780" s="273"/>
    </row>
    <row r="781" spans="1:6" ht="23.25" customHeight="1" x14ac:dyDescent="0.25">
      <c r="A781" s="270"/>
      <c r="B781" s="157" t="s">
        <v>810</v>
      </c>
      <c r="C781" s="272"/>
      <c r="D781" s="272" t="s">
        <v>255</v>
      </c>
      <c r="E781" s="364"/>
      <c r="F781" s="273"/>
    </row>
    <row r="782" spans="1:6" ht="12.75" customHeight="1" x14ac:dyDescent="0.25">
      <c r="A782" s="270"/>
      <c r="B782" s="276"/>
      <c r="C782" s="272"/>
      <c r="D782" s="272"/>
      <c r="E782" s="364"/>
      <c r="F782" s="273"/>
    </row>
    <row r="783" spans="1:6" ht="12.75" customHeight="1" x14ac:dyDescent="0.25">
      <c r="A783" s="270"/>
      <c r="B783" s="158" t="s">
        <v>438</v>
      </c>
      <c r="C783" s="272"/>
      <c r="D783" s="272" t="s">
        <v>255</v>
      </c>
      <c r="E783" s="364"/>
      <c r="F783" s="273"/>
    </row>
    <row r="784" spans="1:6" ht="12.75" customHeight="1" x14ac:dyDescent="0.25">
      <c r="A784" s="270"/>
      <c r="B784" s="158"/>
      <c r="C784" s="272"/>
      <c r="D784" s="272"/>
      <c r="E784" s="364"/>
      <c r="F784" s="273"/>
    </row>
    <row r="785" spans="1:6" x14ac:dyDescent="0.25">
      <c r="A785" s="270" t="s">
        <v>262</v>
      </c>
      <c r="B785" s="276" t="s">
        <v>811</v>
      </c>
      <c r="C785" s="272">
        <v>1842</v>
      </c>
      <c r="D785" s="272" t="s">
        <v>264</v>
      </c>
      <c r="E785" s="364"/>
      <c r="F785" s="273">
        <f>E785*C785</f>
        <v>0</v>
      </c>
    </row>
    <row r="786" spans="1:6" ht="12.75" customHeight="1" x14ac:dyDescent="0.25">
      <c r="A786" s="270"/>
      <c r="B786" s="276"/>
      <c r="C786" s="272"/>
      <c r="D786" s="272"/>
      <c r="E786" s="364"/>
      <c r="F786" s="273"/>
    </row>
    <row r="787" spans="1:6" ht="12.75" customHeight="1" x14ac:dyDescent="0.25">
      <c r="A787" s="270"/>
      <c r="B787" s="157" t="s">
        <v>813</v>
      </c>
      <c r="C787" s="272"/>
      <c r="D787" s="272" t="s">
        <v>255</v>
      </c>
      <c r="E787" s="364"/>
      <c r="F787" s="273"/>
    </row>
    <row r="788" spans="1:6" ht="12.75" customHeight="1" x14ac:dyDescent="0.25">
      <c r="A788" s="270"/>
      <c r="B788" s="276"/>
      <c r="C788" s="272"/>
      <c r="D788" s="272"/>
      <c r="E788" s="364"/>
      <c r="F788" s="273"/>
    </row>
    <row r="789" spans="1:6" ht="12.75" customHeight="1" x14ac:dyDescent="0.25">
      <c r="A789" s="270"/>
      <c r="B789" s="158" t="s">
        <v>814</v>
      </c>
      <c r="C789" s="272"/>
      <c r="D789" s="272" t="s">
        <v>255</v>
      </c>
      <c r="E789" s="364"/>
      <c r="F789" s="273"/>
    </row>
    <row r="790" spans="1:6" ht="12.75" customHeight="1" x14ac:dyDescent="0.25">
      <c r="A790" s="270"/>
      <c r="B790" s="158"/>
      <c r="C790" s="272"/>
      <c r="D790" s="272"/>
      <c r="E790" s="364"/>
      <c r="F790" s="273"/>
    </row>
    <row r="791" spans="1:6" x14ac:dyDescent="0.25">
      <c r="A791" s="270" t="s">
        <v>266</v>
      </c>
      <c r="B791" s="276" t="s">
        <v>811</v>
      </c>
      <c r="C791" s="272">
        <f>C785</f>
        <v>1842</v>
      </c>
      <c r="D791" s="272" t="s">
        <v>264</v>
      </c>
      <c r="E791" s="364"/>
      <c r="F791" s="273">
        <f>E791*C791</f>
        <v>0</v>
      </c>
    </row>
    <row r="792" spans="1:6" ht="12.75" customHeight="1" x14ac:dyDescent="0.25">
      <c r="A792" s="270"/>
      <c r="B792" s="276"/>
      <c r="C792" s="272"/>
      <c r="D792" s="272"/>
      <c r="E792" s="364"/>
      <c r="F792" s="273"/>
    </row>
    <row r="793" spans="1:6" ht="26.4" x14ac:dyDescent="0.25">
      <c r="A793" s="278" t="s">
        <v>270</v>
      </c>
      <c r="B793" s="276" t="s">
        <v>815</v>
      </c>
      <c r="C793" s="279">
        <v>607</v>
      </c>
      <c r="D793" s="279" t="s">
        <v>314</v>
      </c>
      <c r="E793" s="365"/>
      <c r="F793" s="280">
        <f>E793*C793</f>
        <v>0</v>
      </c>
    </row>
    <row r="794" spans="1:6" ht="12.75" customHeight="1" x14ac:dyDescent="0.25">
      <c r="A794" s="270"/>
      <c r="B794" s="276"/>
      <c r="C794" s="272"/>
      <c r="D794" s="272"/>
      <c r="E794" s="364"/>
      <c r="F794" s="273"/>
    </row>
    <row r="795" spans="1:6" ht="12.75" customHeight="1" x14ac:dyDescent="0.25">
      <c r="A795" s="270"/>
      <c r="B795" s="157"/>
      <c r="C795" s="272"/>
      <c r="D795" s="272"/>
      <c r="E795" s="364"/>
      <c r="F795" s="273"/>
    </row>
    <row r="796" spans="1:6" ht="12.75" customHeight="1" x14ac:dyDescent="0.25">
      <c r="A796" s="270"/>
      <c r="B796" s="157"/>
      <c r="C796" s="272"/>
      <c r="D796" s="272"/>
      <c r="E796" s="364"/>
      <c r="F796" s="273"/>
    </row>
    <row r="797" spans="1:6" x14ac:dyDescent="0.25">
      <c r="A797" s="270"/>
      <c r="B797" s="156"/>
      <c r="C797" s="272"/>
      <c r="D797" s="272"/>
      <c r="E797" s="364"/>
      <c r="F797" s="273"/>
    </row>
    <row r="798" spans="1:6" x14ac:dyDescent="0.25">
      <c r="A798" s="270"/>
      <c r="B798" s="157"/>
      <c r="C798" s="272"/>
      <c r="D798" s="272"/>
      <c r="E798" s="364"/>
      <c r="F798" s="273"/>
    </row>
    <row r="799" spans="1:6" ht="12.75" customHeight="1" x14ac:dyDescent="0.25">
      <c r="A799" s="270"/>
      <c r="B799" s="157"/>
      <c r="C799" s="272"/>
      <c r="D799" s="272"/>
      <c r="E799" s="364"/>
      <c r="F799" s="273"/>
    </row>
    <row r="800" spans="1:6" ht="12.75" customHeight="1" x14ac:dyDescent="0.25">
      <c r="A800" s="270"/>
      <c r="B800" s="157"/>
      <c r="C800" s="272"/>
      <c r="D800" s="272"/>
      <c r="E800" s="364"/>
      <c r="F800" s="273"/>
    </row>
    <row r="801" spans="1:6" x14ac:dyDescent="0.25">
      <c r="A801" s="270"/>
      <c r="B801" s="459"/>
      <c r="C801" s="272"/>
      <c r="D801" s="339"/>
      <c r="E801" s="364"/>
      <c r="F801" s="273"/>
    </row>
    <row r="802" spans="1:6" x14ac:dyDescent="0.25">
      <c r="A802" s="270"/>
      <c r="B802" s="276"/>
      <c r="C802" s="272"/>
      <c r="D802" s="339"/>
      <c r="E802" s="364"/>
      <c r="F802" s="273"/>
    </row>
    <row r="803" spans="1:6" s="314" customFormat="1" ht="12.75" customHeight="1" x14ac:dyDescent="0.25">
      <c r="A803" s="270"/>
      <c r="B803" s="460"/>
      <c r="C803" s="272"/>
      <c r="D803" s="339"/>
      <c r="E803" s="364"/>
      <c r="F803" s="273"/>
    </row>
    <row r="804" spans="1:6" s="314" customFormat="1" ht="12.75" customHeight="1" x14ac:dyDescent="0.25">
      <c r="A804" s="270"/>
      <c r="B804" s="276"/>
      <c r="C804" s="272"/>
      <c r="D804" s="339"/>
      <c r="E804" s="364"/>
      <c r="F804" s="273"/>
    </row>
    <row r="805" spans="1:6" s="314" customFormat="1" ht="12.75" customHeight="1" x14ac:dyDescent="0.25">
      <c r="A805" s="311"/>
      <c r="B805" s="430"/>
      <c r="C805" s="272"/>
      <c r="D805" s="272"/>
      <c r="E805" s="364"/>
      <c r="F805" s="273"/>
    </row>
    <row r="806" spans="1:6" s="314" customFormat="1" ht="12.75" customHeight="1" x14ac:dyDescent="0.25">
      <c r="A806" s="311"/>
      <c r="B806" s="158"/>
      <c r="C806" s="312"/>
      <c r="D806" s="312"/>
      <c r="E806" s="434"/>
      <c r="F806" s="313"/>
    </row>
    <row r="807" spans="1:6" ht="13.8" thickBot="1" x14ac:dyDescent="0.3">
      <c r="A807" s="282"/>
      <c r="B807" s="283"/>
      <c r="C807" s="436" t="str">
        <f>C765</f>
        <v>To Ren. of existg bld collection :</v>
      </c>
      <c r="D807" s="418"/>
      <c r="E807" s="433"/>
      <c r="F807" s="163">
        <f>SUM(F776:F806)</f>
        <v>0</v>
      </c>
    </row>
    <row r="808" spans="1:6" x14ac:dyDescent="0.25">
      <c r="A808" s="287"/>
      <c r="B808" s="297"/>
      <c r="C808" s="301"/>
      <c r="D808" s="301"/>
      <c r="E808" s="439"/>
      <c r="F808" s="176"/>
    </row>
    <row r="809" spans="1:6" x14ac:dyDescent="0.25">
      <c r="A809" s="307"/>
      <c r="B809" s="288"/>
      <c r="E809" s="265" t="s">
        <v>820</v>
      </c>
      <c r="F809" s="266" t="s">
        <v>821</v>
      </c>
    </row>
    <row r="810" spans="1:6" x14ac:dyDescent="0.25">
      <c r="A810" s="307"/>
      <c r="B810" s="288"/>
      <c r="E810" s="441"/>
      <c r="F810" s="166"/>
    </row>
    <row r="811" spans="1:6" ht="26.4" x14ac:dyDescent="0.25">
      <c r="A811" s="270"/>
      <c r="B811" s="267" t="s">
        <v>908</v>
      </c>
      <c r="E811" s="441"/>
      <c r="F811" s="273"/>
    </row>
    <row r="812" spans="1:6" x14ac:dyDescent="0.25">
      <c r="A812" s="270"/>
      <c r="B812" s="442"/>
      <c r="E812" s="441"/>
      <c r="F812" s="273"/>
    </row>
    <row r="813" spans="1:6" x14ac:dyDescent="0.25">
      <c r="A813" s="270"/>
      <c r="B813" s="442"/>
      <c r="E813" s="441"/>
      <c r="F813" s="273"/>
    </row>
    <row r="814" spans="1:6" x14ac:dyDescent="0.25">
      <c r="A814" s="270"/>
      <c r="B814" s="442" t="s">
        <v>909</v>
      </c>
      <c r="E814" s="443"/>
      <c r="F814" s="273">
        <f>F31</f>
        <v>0</v>
      </c>
    </row>
    <row r="815" spans="1:6" x14ac:dyDescent="0.25">
      <c r="A815" s="270"/>
      <c r="B815" s="442"/>
      <c r="E815" s="441"/>
      <c r="F815" s="273"/>
    </row>
    <row r="816" spans="1:6" x14ac:dyDescent="0.25">
      <c r="A816" s="270"/>
      <c r="B816" s="442"/>
      <c r="E816" s="441"/>
      <c r="F816" s="273"/>
    </row>
    <row r="817" spans="1:6" x14ac:dyDescent="0.25">
      <c r="A817" s="270"/>
      <c r="B817" s="442" t="s">
        <v>843</v>
      </c>
      <c r="E817" s="443"/>
      <c r="F817" s="273">
        <f>F206</f>
        <v>0</v>
      </c>
    </row>
    <row r="818" spans="1:6" x14ac:dyDescent="0.25">
      <c r="A818" s="270"/>
      <c r="B818" s="442"/>
      <c r="E818" s="441"/>
      <c r="F818" s="273"/>
    </row>
    <row r="819" spans="1:6" x14ac:dyDescent="0.25">
      <c r="A819" s="270"/>
      <c r="B819" s="442"/>
      <c r="E819" s="441"/>
      <c r="F819" s="273"/>
    </row>
    <row r="820" spans="1:6" x14ac:dyDescent="0.25">
      <c r="A820" s="270"/>
      <c r="B820" s="442" t="s">
        <v>355</v>
      </c>
      <c r="C820" s="336"/>
      <c r="E820" s="443"/>
      <c r="F820" s="273">
        <f>F252</f>
        <v>0</v>
      </c>
    </row>
    <row r="821" spans="1:6" ht="12.75" customHeight="1" x14ac:dyDescent="0.25">
      <c r="A821" s="270"/>
      <c r="B821" s="288"/>
      <c r="C821" s="336"/>
      <c r="E821" s="441"/>
      <c r="F821" s="273"/>
    </row>
    <row r="822" spans="1:6" ht="21" customHeight="1" x14ac:dyDescent="0.25">
      <c r="A822" s="270"/>
      <c r="B822" s="442" t="s">
        <v>824</v>
      </c>
      <c r="C822" s="336"/>
      <c r="E822" s="443"/>
      <c r="F822" s="273">
        <f>F279</f>
        <v>1300000</v>
      </c>
    </row>
    <row r="823" spans="1:6" x14ac:dyDescent="0.25">
      <c r="A823" s="270"/>
      <c r="B823" s="442"/>
      <c r="C823" s="336"/>
      <c r="E823" s="441"/>
      <c r="F823" s="273"/>
    </row>
    <row r="824" spans="1:6" ht="12.75" customHeight="1" x14ac:dyDescent="0.25">
      <c r="A824" s="270"/>
      <c r="B824" s="442"/>
      <c r="C824" s="336"/>
      <c r="E824" s="441"/>
      <c r="F824" s="273"/>
    </row>
    <row r="825" spans="1:6" x14ac:dyDescent="0.25">
      <c r="A825" s="270"/>
      <c r="B825" s="442" t="s">
        <v>495</v>
      </c>
      <c r="C825" s="336"/>
      <c r="E825" s="443"/>
      <c r="F825" s="273">
        <f>F402</f>
        <v>0</v>
      </c>
    </row>
    <row r="826" spans="1:6" x14ac:dyDescent="0.25">
      <c r="A826" s="270"/>
      <c r="B826" s="442"/>
      <c r="C826" s="336"/>
      <c r="E826" s="441"/>
      <c r="F826" s="273"/>
    </row>
    <row r="827" spans="1:6" x14ac:dyDescent="0.25">
      <c r="A827" s="270"/>
      <c r="B827" s="442"/>
      <c r="C827" s="336"/>
      <c r="E827" s="441"/>
      <c r="F827" s="273"/>
    </row>
    <row r="828" spans="1:6" x14ac:dyDescent="0.25">
      <c r="A828" s="270"/>
      <c r="B828" s="442" t="s">
        <v>533</v>
      </c>
      <c r="C828" s="336"/>
      <c r="E828" s="443"/>
      <c r="F828" s="273">
        <f>F489</f>
        <v>0</v>
      </c>
    </row>
    <row r="829" spans="1:6" x14ac:dyDescent="0.25">
      <c r="A829" s="270"/>
      <c r="B829" s="442"/>
      <c r="C829" s="336"/>
      <c r="E829" s="441"/>
      <c r="F829" s="273"/>
    </row>
    <row r="830" spans="1:6" x14ac:dyDescent="0.25">
      <c r="A830" s="270"/>
      <c r="B830" s="442"/>
      <c r="C830" s="336"/>
      <c r="E830" s="441"/>
      <c r="F830" s="273"/>
    </row>
    <row r="831" spans="1:6" x14ac:dyDescent="0.25">
      <c r="A831" s="270"/>
      <c r="B831" s="442" t="s">
        <v>825</v>
      </c>
      <c r="C831" s="336"/>
      <c r="E831" s="443"/>
      <c r="F831" s="273">
        <f>SUM(F535)</f>
        <v>1000000</v>
      </c>
    </row>
    <row r="832" spans="1:6" x14ac:dyDescent="0.25">
      <c r="A832" s="270"/>
      <c r="B832" s="442"/>
      <c r="C832" s="336"/>
      <c r="E832" s="441"/>
      <c r="F832" s="273"/>
    </row>
    <row r="833" spans="1:6" x14ac:dyDescent="0.25">
      <c r="A833" s="270"/>
      <c r="B833" s="442"/>
      <c r="C833" s="336"/>
      <c r="E833" s="441"/>
      <c r="F833" s="273"/>
    </row>
    <row r="834" spans="1:6" x14ac:dyDescent="0.25">
      <c r="A834" s="270"/>
      <c r="B834" s="442" t="s">
        <v>630</v>
      </c>
      <c r="C834" s="336"/>
      <c r="E834" s="443"/>
      <c r="F834" s="273">
        <f>F552</f>
        <v>6150000</v>
      </c>
    </row>
    <row r="835" spans="1:6" x14ac:dyDescent="0.25">
      <c r="A835" s="270"/>
      <c r="B835" s="442"/>
      <c r="C835" s="336"/>
      <c r="E835" s="441"/>
      <c r="F835" s="273"/>
    </row>
    <row r="836" spans="1:6" x14ac:dyDescent="0.25">
      <c r="A836" s="270"/>
      <c r="B836" s="442"/>
      <c r="C836" s="336"/>
      <c r="E836" s="441"/>
      <c r="F836" s="273"/>
    </row>
    <row r="837" spans="1:6" x14ac:dyDescent="0.25">
      <c r="A837" s="270"/>
      <c r="B837" s="442" t="s">
        <v>754</v>
      </c>
      <c r="C837" s="336"/>
      <c r="E837" s="443"/>
      <c r="F837" s="273">
        <f>$F$579</f>
        <v>1000000</v>
      </c>
    </row>
    <row r="838" spans="1:6" x14ac:dyDescent="0.25">
      <c r="A838" s="270"/>
      <c r="B838" s="442"/>
      <c r="C838" s="336"/>
      <c r="E838" s="441"/>
      <c r="F838" s="273"/>
    </row>
    <row r="839" spans="1:6" x14ac:dyDescent="0.25">
      <c r="A839" s="270"/>
      <c r="B839" s="442"/>
      <c r="C839" s="336"/>
      <c r="E839" s="441"/>
      <c r="F839" s="273"/>
    </row>
    <row r="840" spans="1:6" x14ac:dyDescent="0.25">
      <c r="A840" s="270"/>
      <c r="B840" s="442" t="s">
        <v>760</v>
      </c>
      <c r="C840" s="336"/>
      <c r="E840" s="443"/>
      <c r="F840" s="273">
        <f>F649</f>
        <v>0</v>
      </c>
    </row>
    <row r="841" spans="1:6" x14ac:dyDescent="0.25">
      <c r="A841" s="270"/>
      <c r="B841" s="442"/>
      <c r="C841" s="336"/>
      <c r="E841" s="441"/>
      <c r="F841" s="273"/>
    </row>
    <row r="842" spans="1:6" x14ac:dyDescent="0.25">
      <c r="A842" s="270"/>
      <c r="B842" s="442"/>
      <c r="C842" s="336"/>
      <c r="E842" s="441"/>
      <c r="F842" s="273"/>
    </row>
    <row r="843" spans="1:6" x14ac:dyDescent="0.25">
      <c r="A843" s="270"/>
      <c r="B843" s="442" t="s">
        <v>779</v>
      </c>
      <c r="C843" s="336"/>
      <c r="E843" s="443"/>
      <c r="F843" s="273">
        <f>F729</f>
        <v>0</v>
      </c>
    </row>
    <row r="844" spans="1:6" x14ac:dyDescent="0.25">
      <c r="A844" s="270"/>
      <c r="B844" s="442"/>
      <c r="C844" s="336"/>
      <c r="E844" s="441"/>
      <c r="F844" s="273"/>
    </row>
    <row r="845" spans="1:6" x14ac:dyDescent="0.25">
      <c r="A845" s="270"/>
      <c r="B845" s="442"/>
      <c r="C845" s="336"/>
      <c r="E845" s="441"/>
      <c r="F845" s="273"/>
    </row>
    <row r="846" spans="1:6" x14ac:dyDescent="0.25">
      <c r="A846" s="270"/>
      <c r="B846" s="442" t="s">
        <v>794</v>
      </c>
      <c r="C846" s="336"/>
      <c r="E846" s="443"/>
      <c r="F846" s="273">
        <f>F765</f>
        <v>0</v>
      </c>
    </row>
    <row r="847" spans="1:6" x14ac:dyDescent="0.25">
      <c r="A847" s="270"/>
      <c r="B847" s="442"/>
      <c r="C847" s="336"/>
      <c r="E847" s="441"/>
      <c r="F847" s="273"/>
    </row>
    <row r="848" spans="1:6" x14ac:dyDescent="0.25">
      <c r="A848" s="270"/>
      <c r="B848" s="442"/>
      <c r="C848" s="336"/>
      <c r="E848" s="441"/>
      <c r="F848" s="273"/>
    </row>
    <row r="849" spans="1:6" x14ac:dyDescent="0.25">
      <c r="A849" s="270"/>
      <c r="B849" s="442" t="s">
        <v>808</v>
      </c>
      <c r="C849" s="336"/>
      <c r="E849" s="443"/>
      <c r="F849" s="273">
        <f>F807</f>
        <v>0</v>
      </c>
    </row>
    <row r="850" spans="1:6" x14ac:dyDescent="0.25">
      <c r="A850" s="270"/>
      <c r="B850" s="442"/>
      <c r="C850" s="336"/>
      <c r="E850" s="441"/>
      <c r="F850" s="273"/>
    </row>
    <row r="851" spans="1:6" x14ac:dyDescent="0.25">
      <c r="A851" s="270"/>
      <c r="B851" s="444"/>
      <c r="C851" s="336"/>
      <c r="E851" s="445"/>
      <c r="F851" s="273"/>
    </row>
    <row r="852" spans="1:6" ht="13.8" thickBot="1" x14ac:dyDescent="0.3">
      <c r="A852" s="282"/>
      <c r="B852" s="446" t="s">
        <v>826</v>
      </c>
      <c r="C852" s="285"/>
      <c r="D852" s="285"/>
      <c r="E852" s="268"/>
      <c r="F852" s="163">
        <f>SUM(F811:F851)</f>
        <v>9450000</v>
      </c>
    </row>
  </sheetData>
  <sheetProtection selectLockedCells="1"/>
  <mergeCells count="6">
    <mergeCell ref="C535:E535"/>
    <mergeCell ref="C31:E31"/>
    <mergeCell ref="C279:E279"/>
    <mergeCell ref="C325:E325"/>
    <mergeCell ref="C515:E515"/>
    <mergeCell ref="C525:E525"/>
  </mergeCells>
  <pageMargins left="0.74803149606299202" right="0.74803149606299202" top="0.98425196850393704" bottom="0.98425196850393704" header="0.511811023622047" footer="0.511811023622047"/>
  <pageSetup scale="94" orientation="portrait" r:id="rId1"/>
  <headerFooter alignWithMargins="0">
    <oddHeader>&amp;L&amp;8Proposed Renovation Of Existing Building &amp;C&amp;8for Transmission Company of Nigeria/TCN World 
Bank Project Management Unit&amp;R&amp;8At  Ikeja, Lagos State</oddHeader>
    <oddFooter>&amp;L&amp;8Bill Nr.3: Main Building&amp;C&amp;8November, 2020&amp;R&amp;8Page 3/&amp;P</oddFooter>
  </headerFooter>
  <rowBreaks count="24" manualBreakCount="24">
    <brk id="31" max="5" man="1"/>
    <brk id="73" max="5" man="1"/>
    <brk id="115" max="5" man="1"/>
    <brk id="159" max="5" man="1"/>
    <brk id="190" max="5" man="1"/>
    <brk id="206" max="5" man="1"/>
    <brk id="252" max="5" man="1"/>
    <brk id="279" max="5" man="1"/>
    <brk id="325" max="16383" man="1"/>
    <brk id="366" max="5" man="1"/>
    <brk id="402" max="5" man="1"/>
    <brk id="442" max="5" man="1"/>
    <brk id="474" max="5" man="1"/>
    <brk id="489" max="5" man="1"/>
    <brk id="515" max="5" man="1"/>
    <brk id="535" max="5" man="1"/>
    <brk id="552" max="5" man="1"/>
    <brk id="579" max="5" man="1"/>
    <brk id="608" max="5" man="1"/>
    <brk id="649" max="5" man="1"/>
    <brk id="694" max="5" man="1"/>
    <brk id="729" max="5" man="1"/>
    <brk id="765" max="5" man="1"/>
    <brk id="807"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8"/>
  <sheetViews>
    <sheetView view="pageBreakPreview" topLeftCell="A746" zoomScale="109" zoomScaleNormal="100" zoomScaleSheetLayoutView="154" workbookViewId="0">
      <selection activeCell="E750" sqref="E750"/>
    </sheetView>
  </sheetViews>
  <sheetFormatPr defaultColWidth="8.6640625" defaultRowHeight="13.2" x14ac:dyDescent="0.25"/>
  <cols>
    <col min="1" max="1" width="4.109375" style="641" customWidth="1"/>
    <col min="2" max="2" width="43.33203125" style="642" customWidth="1"/>
    <col min="3" max="3" width="7.6640625" style="533" customWidth="1"/>
    <col min="4" max="4" width="4.6640625" style="533" customWidth="1"/>
    <col min="5" max="5" width="13.44140625" style="557" customWidth="1"/>
    <col min="6" max="6" width="17.33203125" style="557" customWidth="1"/>
    <col min="7" max="7" width="12.6640625" style="539" customWidth="1"/>
    <col min="8" max="18" width="11.6640625" style="539" customWidth="1"/>
    <col min="19" max="19" width="13.109375" style="539" customWidth="1"/>
    <col min="20" max="20" width="12.109375" style="539" customWidth="1"/>
    <col min="21" max="21" width="13.109375" style="539" customWidth="1"/>
    <col min="22" max="23" width="11.44140625" style="539" customWidth="1"/>
    <col min="24" max="24" width="12.6640625" style="539" customWidth="1"/>
    <col min="25" max="256" width="8.6640625" style="539"/>
    <col min="257" max="257" width="4.109375" style="539" customWidth="1"/>
    <col min="258" max="258" width="43.33203125" style="539" customWidth="1"/>
    <col min="259" max="259" width="7.6640625" style="539" customWidth="1"/>
    <col min="260" max="260" width="4.6640625" style="539" customWidth="1"/>
    <col min="261" max="261" width="13.44140625" style="539" customWidth="1"/>
    <col min="262" max="262" width="17.33203125" style="539" customWidth="1"/>
    <col min="263" max="263" width="12.6640625" style="539" customWidth="1"/>
    <col min="264" max="274" width="11.6640625" style="539" customWidth="1"/>
    <col min="275" max="275" width="13.109375" style="539" customWidth="1"/>
    <col min="276" max="276" width="12.109375" style="539" customWidth="1"/>
    <col min="277" max="277" width="13.109375" style="539" customWidth="1"/>
    <col min="278" max="279" width="11.44140625" style="539" customWidth="1"/>
    <col min="280" max="280" width="12.6640625" style="539" customWidth="1"/>
    <col min="281" max="512" width="8.6640625" style="539"/>
    <col min="513" max="513" width="4.109375" style="539" customWidth="1"/>
    <col min="514" max="514" width="43.33203125" style="539" customWidth="1"/>
    <col min="515" max="515" width="7.6640625" style="539" customWidth="1"/>
    <col min="516" max="516" width="4.6640625" style="539" customWidth="1"/>
    <col min="517" max="517" width="13.44140625" style="539" customWidth="1"/>
    <col min="518" max="518" width="17.33203125" style="539" customWidth="1"/>
    <col min="519" max="519" width="12.6640625" style="539" customWidth="1"/>
    <col min="520" max="530" width="11.6640625" style="539" customWidth="1"/>
    <col min="531" max="531" width="13.109375" style="539" customWidth="1"/>
    <col min="532" max="532" width="12.109375" style="539" customWidth="1"/>
    <col min="533" max="533" width="13.109375" style="539" customWidth="1"/>
    <col min="534" max="535" width="11.44140625" style="539" customWidth="1"/>
    <col min="536" max="536" width="12.6640625" style="539" customWidth="1"/>
    <col min="537" max="768" width="8.6640625" style="539"/>
    <col min="769" max="769" width="4.109375" style="539" customWidth="1"/>
    <col min="770" max="770" width="43.33203125" style="539" customWidth="1"/>
    <col min="771" max="771" width="7.6640625" style="539" customWidth="1"/>
    <col min="772" max="772" width="4.6640625" style="539" customWidth="1"/>
    <col min="773" max="773" width="13.44140625" style="539" customWidth="1"/>
    <col min="774" max="774" width="17.33203125" style="539" customWidth="1"/>
    <col min="775" max="775" width="12.6640625" style="539" customWidth="1"/>
    <col min="776" max="786" width="11.6640625" style="539" customWidth="1"/>
    <col min="787" max="787" width="13.109375" style="539" customWidth="1"/>
    <col min="788" max="788" width="12.109375" style="539" customWidth="1"/>
    <col min="789" max="789" width="13.109375" style="539" customWidth="1"/>
    <col min="790" max="791" width="11.44140625" style="539" customWidth="1"/>
    <col min="792" max="792" width="12.6640625" style="539" customWidth="1"/>
    <col min="793" max="1024" width="8.6640625" style="539"/>
    <col min="1025" max="1025" width="4.109375" style="539" customWidth="1"/>
    <col min="1026" max="1026" width="43.33203125" style="539" customWidth="1"/>
    <col min="1027" max="1027" width="7.6640625" style="539" customWidth="1"/>
    <col min="1028" max="1028" width="4.6640625" style="539" customWidth="1"/>
    <col min="1029" max="1029" width="13.44140625" style="539" customWidth="1"/>
    <col min="1030" max="1030" width="17.33203125" style="539" customWidth="1"/>
    <col min="1031" max="1031" width="12.6640625" style="539" customWidth="1"/>
    <col min="1032" max="1042" width="11.6640625" style="539" customWidth="1"/>
    <col min="1043" max="1043" width="13.109375" style="539" customWidth="1"/>
    <col min="1044" max="1044" width="12.109375" style="539" customWidth="1"/>
    <col min="1045" max="1045" width="13.109375" style="539" customWidth="1"/>
    <col min="1046" max="1047" width="11.44140625" style="539" customWidth="1"/>
    <col min="1048" max="1048" width="12.6640625" style="539" customWidth="1"/>
    <col min="1049" max="1280" width="8.6640625" style="539"/>
    <col min="1281" max="1281" width="4.109375" style="539" customWidth="1"/>
    <col min="1282" max="1282" width="43.33203125" style="539" customWidth="1"/>
    <col min="1283" max="1283" width="7.6640625" style="539" customWidth="1"/>
    <col min="1284" max="1284" width="4.6640625" style="539" customWidth="1"/>
    <col min="1285" max="1285" width="13.44140625" style="539" customWidth="1"/>
    <col min="1286" max="1286" width="17.33203125" style="539" customWidth="1"/>
    <col min="1287" max="1287" width="12.6640625" style="539" customWidth="1"/>
    <col min="1288" max="1298" width="11.6640625" style="539" customWidth="1"/>
    <col min="1299" max="1299" width="13.109375" style="539" customWidth="1"/>
    <col min="1300" max="1300" width="12.109375" style="539" customWidth="1"/>
    <col min="1301" max="1301" width="13.109375" style="539" customWidth="1"/>
    <col min="1302" max="1303" width="11.44140625" style="539" customWidth="1"/>
    <col min="1304" max="1304" width="12.6640625" style="539" customWidth="1"/>
    <col min="1305" max="1536" width="8.6640625" style="539"/>
    <col min="1537" max="1537" width="4.109375" style="539" customWidth="1"/>
    <col min="1538" max="1538" width="43.33203125" style="539" customWidth="1"/>
    <col min="1539" max="1539" width="7.6640625" style="539" customWidth="1"/>
    <col min="1540" max="1540" width="4.6640625" style="539" customWidth="1"/>
    <col min="1541" max="1541" width="13.44140625" style="539" customWidth="1"/>
    <col min="1542" max="1542" width="17.33203125" style="539" customWidth="1"/>
    <col min="1543" max="1543" width="12.6640625" style="539" customWidth="1"/>
    <col min="1544" max="1554" width="11.6640625" style="539" customWidth="1"/>
    <col min="1555" max="1555" width="13.109375" style="539" customWidth="1"/>
    <col min="1556" max="1556" width="12.109375" style="539" customWidth="1"/>
    <col min="1557" max="1557" width="13.109375" style="539" customWidth="1"/>
    <col min="1558" max="1559" width="11.44140625" style="539" customWidth="1"/>
    <col min="1560" max="1560" width="12.6640625" style="539" customWidth="1"/>
    <col min="1561" max="1792" width="8.6640625" style="539"/>
    <col min="1793" max="1793" width="4.109375" style="539" customWidth="1"/>
    <col min="1794" max="1794" width="43.33203125" style="539" customWidth="1"/>
    <col min="1795" max="1795" width="7.6640625" style="539" customWidth="1"/>
    <col min="1796" max="1796" width="4.6640625" style="539" customWidth="1"/>
    <col min="1797" max="1797" width="13.44140625" style="539" customWidth="1"/>
    <col min="1798" max="1798" width="17.33203125" style="539" customWidth="1"/>
    <col min="1799" max="1799" width="12.6640625" style="539" customWidth="1"/>
    <col min="1800" max="1810" width="11.6640625" style="539" customWidth="1"/>
    <col min="1811" max="1811" width="13.109375" style="539" customWidth="1"/>
    <col min="1812" max="1812" width="12.109375" style="539" customWidth="1"/>
    <col min="1813" max="1813" width="13.109375" style="539" customWidth="1"/>
    <col min="1814" max="1815" width="11.44140625" style="539" customWidth="1"/>
    <col min="1816" max="1816" width="12.6640625" style="539" customWidth="1"/>
    <col min="1817" max="2048" width="8.6640625" style="539"/>
    <col min="2049" max="2049" width="4.109375" style="539" customWidth="1"/>
    <col min="2050" max="2050" width="43.33203125" style="539" customWidth="1"/>
    <col min="2051" max="2051" width="7.6640625" style="539" customWidth="1"/>
    <col min="2052" max="2052" width="4.6640625" style="539" customWidth="1"/>
    <col min="2053" max="2053" width="13.44140625" style="539" customWidth="1"/>
    <col min="2054" max="2054" width="17.33203125" style="539" customWidth="1"/>
    <col min="2055" max="2055" width="12.6640625" style="539" customWidth="1"/>
    <col min="2056" max="2066" width="11.6640625" style="539" customWidth="1"/>
    <col min="2067" max="2067" width="13.109375" style="539" customWidth="1"/>
    <col min="2068" max="2068" width="12.109375" style="539" customWidth="1"/>
    <col min="2069" max="2069" width="13.109375" style="539" customWidth="1"/>
    <col min="2070" max="2071" width="11.44140625" style="539" customWidth="1"/>
    <col min="2072" max="2072" width="12.6640625" style="539" customWidth="1"/>
    <col min="2073" max="2304" width="8.6640625" style="539"/>
    <col min="2305" max="2305" width="4.109375" style="539" customWidth="1"/>
    <col min="2306" max="2306" width="43.33203125" style="539" customWidth="1"/>
    <col min="2307" max="2307" width="7.6640625" style="539" customWidth="1"/>
    <col min="2308" max="2308" width="4.6640625" style="539" customWidth="1"/>
    <col min="2309" max="2309" width="13.44140625" style="539" customWidth="1"/>
    <col min="2310" max="2310" width="17.33203125" style="539" customWidth="1"/>
    <col min="2311" max="2311" width="12.6640625" style="539" customWidth="1"/>
    <col min="2312" max="2322" width="11.6640625" style="539" customWidth="1"/>
    <col min="2323" max="2323" width="13.109375" style="539" customWidth="1"/>
    <col min="2324" max="2324" width="12.109375" style="539" customWidth="1"/>
    <col min="2325" max="2325" width="13.109375" style="539" customWidth="1"/>
    <col min="2326" max="2327" width="11.44140625" style="539" customWidth="1"/>
    <col min="2328" max="2328" width="12.6640625" style="539" customWidth="1"/>
    <col min="2329" max="2560" width="8.6640625" style="539"/>
    <col min="2561" max="2561" width="4.109375" style="539" customWidth="1"/>
    <col min="2562" max="2562" width="43.33203125" style="539" customWidth="1"/>
    <col min="2563" max="2563" width="7.6640625" style="539" customWidth="1"/>
    <col min="2564" max="2564" width="4.6640625" style="539" customWidth="1"/>
    <col min="2565" max="2565" width="13.44140625" style="539" customWidth="1"/>
    <col min="2566" max="2566" width="17.33203125" style="539" customWidth="1"/>
    <col min="2567" max="2567" width="12.6640625" style="539" customWidth="1"/>
    <col min="2568" max="2578" width="11.6640625" style="539" customWidth="1"/>
    <col min="2579" max="2579" width="13.109375" style="539" customWidth="1"/>
    <col min="2580" max="2580" width="12.109375" style="539" customWidth="1"/>
    <col min="2581" max="2581" width="13.109375" style="539" customWidth="1"/>
    <col min="2582" max="2583" width="11.44140625" style="539" customWidth="1"/>
    <col min="2584" max="2584" width="12.6640625" style="539" customWidth="1"/>
    <col min="2585" max="2816" width="8.6640625" style="539"/>
    <col min="2817" max="2817" width="4.109375" style="539" customWidth="1"/>
    <col min="2818" max="2818" width="43.33203125" style="539" customWidth="1"/>
    <col min="2819" max="2819" width="7.6640625" style="539" customWidth="1"/>
    <col min="2820" max="2820" width="4.6640625" style="539" customWidth="1"/>
    <col min="2821" max="2821" width="13.44140625" style="539" customWidth="1"/>
    <col min="2822" max="2822" width="17.33203125" style="539" customWidth="1"/>
    <col min="2823" max="2823" width="12.6640625" style="539" customWidth="1"/>
    <col min="2824" max="2834" width="11.6640625" style="539" customWidth="1"/>
    <col min="2835" max="2835" width="13.109375" style="539" customWidth="1"/>
    <col min="2836" max="2836" width="12.109375" style="539" customWidth="1"/>
    <col min="2837" max="2837" width="13.109375" style="539" customWidth="1"/>
    <col min="2838" max="2839" width="11.44140625" style="539" customWidth="1"/>
    <col min="2840" max="2840" width="12.6640625" style="539" customWidth="1"/>
    <col min="2841" max="3072" width="8.6640625" style="539"/>
    <col min="3073" max="3073" width="4.109375" style="539" customWidth="1"/>
    <col min="3074" max="3074" width="43.33203125" style="539" customWidth="1"/>
    <col min="3075" max="3075" width="7.6640625" style="539" customWidth="1"/>
    <col min="3076" max="3076" width="4.6640625" style="539" customWidth="1"/>
    <col min="3077" max="3077" width="13.44140625" style="539" customWidth="1"/>
    <col min="3078" max="3078" width="17.33203125" style="539" customWidth="1"/>
    <col min="3079" max="3079" width="12.6640625" style="539" customWidth="1"/>
    <col min="3080" max="3090" width="11.6640625" style="539" customWidth="1"/>
    <col min="3091" max="3091" width="13.109375" style="539" customWidth="1"/>
    <col min="3092" max="3092" width="12.109375" style="539" customWidth="1"/>
    <col min="3093" max="3093" width="13.109375" style="539" customWidth="1"/>
    <col min="3094" max="3095" width="11.44140625" style="539" customWidth="1"/>
    <col min="3096" max="3096" width="12.6640625" style="539" customWidth="1"/>
    <col min="3097" max="3328" width="8.6640625" style="539"/>
    <col min="3329" max="3329" width="4.109375" style="539" customWidth="1"/>
    <col min="3330" max="3330" width="43.33203125" style="539" customWidth="1"/>
    <col min="3331" max="3331" width="7.6640625" style="539" customWidth="1"/>
    <col min="3332" max="3332" width="4.6640625" style="539" customWidth="1"/>
    <col min="3333" max="3333" width="13.44140625" style="539" customWidth="1"/>
    <col min="3334" max="3334" width="17.33203125" style="539" customWidth="1"/>
    <col min="3335" max="3335" width="12.6640625" style="539" customWidth="1"/>
    <col min="3336" max="3346" width="11.6640625" style="539" customWidth="1"/>
    <col min="3347" max="3347" width="13.109375" style="539" customWidth="1"/>
    <col min="3348" max="3348" width="12.109375" style="539" customWidth="1"/>
    <col min="3349" max="3349" width="13.109375" style="539" customWidth="1"/>
    <col min="3350" max="3351" width="11.44140625" style="539" customWidth="1"/>
    <col min="3352" max="3352" width="12.6640625" style="539" customWidth="1"/>
    <col min="3353" max="3584" width="8.6640625" style="539"/>
    <col min="3585" max="3585" width="4.109375" style="539" customWidth="1"/>
    <col min="3586" max="3586" width="43.33203125" style="539" customWidth="1"/>
    <col min="3587" max="3587" width="7.6640625" style="539" customWidth="1"/>
    <col min="3588" max="3588" width="4.6640625" style="539" customWidth="1"/>
    <col min="3589" max="3589" width="13.44140625" style="539" customWidth="1"/>
    <col min="3590" max="3590" width="17.33203125" style="539" customWidth="1"/>
    <col min="3591" max="3591" width="12.6640625" style="539" customWidth="1"/>
    <col min="3592" max="3602" width="11.6640625" style="539" customWidth="1"/>
    <col min="3603" max="3603" width="13.109375" style="539" customWidth="1"/>
    <col min="3604" max="3604" width="12.109375" style="539" customWidth="1"/>
    <col min="3605" max="3605" width="13.109375" style="539" customWidth="1"/>
    <col min="3606" max="3607" width="11.44140625" style="539" customWidth="1"/>
    <col min="3608" max="3608" width="12.6640625" style="539" customWidth="1"/>
    <col min="3609" max="3840" width="8.6640625" style="539"/>
    <col min="3841" max="3841" width="4.109375" style="539" customWidth="1"/>
    <col min="3842" max="3842" width="43.33203125" style="539" customWidth="1"/>
    <col min="3843" max="3843" width="7.6640625" style="539" customWidth="1"/>
    <col min="3844" max="3844" width="4.6640625" style="539" customWidth="1"/>
    <col min="3845" max="3845" width="13.44140625" style="539" customWidth="1"/>
    <col min="3846" max="3846" width="17.33203125" style="539" customWidth="1"/>
    <col min="3847" max="3847" width="12.6640625" style="539" customWidth="1"/>
    <col min="3848" max="3858" width="11.6640625" style="539" customWidth="1"/>
    <col min="3859" max="3859" width="13.109375" style="539" customWidth="1"/>
    <col min="3860" max="3860" width="12.109375" style="539" customWidth="1"/>
    <col min="3861" max="3861" width="13.109375" style="539" customWidth="1"/>
    <col min="3862" max="3863" width="11.44140625" style="539" customWidth="1"/>
    <col min="3864" max="3864" width="12.6640625" style="539" customWidth="1"/>
    <col min="3865" max="4096" width="8.6640625" style="539"/>
    <col min="4097" max="4097" width="4.109375" style="539" customWidth="1"/>
    <col min="4098" max="4098" width="43.33203125" style="539" customWidth="1"/>
    <col min="4099" max="4099" width="7.6640625" style="539" customWidth="1"/>
    <col min="4100" max="4100" width="4.6640625" style="539" customWidth="1"/>
    <col min="4101" max="4101" width="13.44140625" style="539" customWidth="1"/>
    <col min="4102" max="4102" width="17.33203125" style="539" customWidth="1"/>
    <col min="4103" max="4103" width="12.6640625" style="539" customWidth="1"/>
    <col min="4104" max="4114" width="11.6640625" style="539" customWidth="1"/>
    <col min="4115" max="4115" width="13.109375" style="539" customWidth="1"/>
    <col min="4116" max="4116" width="12.109375" style="539" customWidth="1"/>
    <col min="4117" max="4117" width="13.109375" style="539" customWidth="1"/>
    <col min="4118" max="4119" width="11.44140625" style="539" customWidth="1"/>
    <col min="4120" max="4120" width="12.6640625" style="539" customWidth="1"/>
    <col min="4121" max="4352" width="8.6640625" style="539"/>
    <col min="4353" max="4353" width="4.109375" style="539" customWidth="1"/>
    <col min="4354" max="4354" width="43.33203125" style="539" customWidth="1"/>
    <col min="4355" max="4355" width="7.6640625" style="539" customWidth="1"/>
    <col min="4356" max="4356" width="4.6640625" style="539" customWidth="1"/>
    <col min="4357" max="4357" width="13.44140625" style="539" customWidth="1"/>
    <col min="4358" max="4358" width="17.33203125" style="539" customWidth="1"/>
    <col min="4359" max="4359" width="12.6640625" style="539" customWidth="1"/>
    <col min="4360" max="4370" width="11.6640625" style="539" customWidth="1"/>
    <col min="4371" max="4371" width="13.109375" style="539" customWidth="1"/>
    <col min="4372" max="4372" width="12.109375" style="539" customWidth="1"/>
    <col min="4373" max="4373" width="13.109375" style="539" customWidth="1"/>
    <col min="4374" max="4375" width="11.44140625" style="539" customWidth="1"/>
    <col min="4376" max="4376" width="12.6640625" style="539" customWidth="1"/>
    <col min="4377" max="4608" width="8.6640625" style="539"/>
    <col min="4609" max="4609" width="4.109375" style="539" customWidth="1"/>
    <col min="4610" max="4610" width="43.33203125" style="539" customWidth="1"/>
    <col min="4611" max="4611" width="7.6640625" style="539" customWidth="1"/>
    <col min="4612" max="4612" width="4.6640625" style="539" customWidth="1"/>
    <col min="4613" max="4613" width="13.44140625" style="539" customWidth="1"/>
    <col min="4614" max="4614" width="17.33203125" style="539" customWidth="1"/>
    <col min="4615" max="4615" width="12.6640625" style="539" customWidth="1"/>
    <col min="4616" max="4626" width="11.6640625" style="539" customWidth="1"/>
    <col min="4627" max="4627" width="13.109375" style="539" customWidth="1"/>
    <col min="4628" max="4628" width="12.109375" style="539" customWidth="1"/>
    <col min="4629" max="4629" width="13.109375" style="539" customWidth="1"/>
    <col min="4630" max="4631" width="11.44140625" style="539" customWidth="1"/>
    <col min="4632" max="4632" width="12.6640625" style="539" customWidth="1"/>
    <col min="4633" max="4864" width="8.6640625" style="539"/>
    <col min="4865" max="4865" width="4.109375" style="539" customWidth="1"/>
    <col min="4866" max="4866" width="43.33203125" style="539" customWidth="1"/>
    <col min="4867" max="4867" width="7.6640625" style="539" customWidth="1"/>
    <col min="4868" max="4868" width="4.6640625" style="539" customWidth="1"/>
    <col min="4869" max="4869" width="13.44140625" style="539" customWidth="1"/>
    <col min="4870" max="4870" width="17.33203125" style="539" customWidth="1"/>
    <col min="4871" max="4871" width="12.6640625" style="539" customWidth="1"/>
    <col min="4872" max="4882" width="11.6640625" style="539" customWidth="1"/>
    <col min="4883" max="4883" width="13.109375" style="539" customWidth="1"/>
    <col min="4884" max="4884" width="12.109375" style="539" customWidth="1"/>
    <col min="4885" max="4885" width="13.109375" style="539" customWidth="1"/>
    <col min="4886" max="4887" width="11.44140625" style="539" customWidth="1"/>
    <col min="4888" max="4888" width="12.6640625" style="539" customWidth="1"/>
    <col min="4889" max="5120" width="8.6640625" style="539"/>
    <col min="5121" max="5121" width="4.109375" style="539" customWidth="1"/>
    <col min="5122" max="5122" width="43.33203125" style="539" customWidth="1"/>
    <col min="5123" max="5123" width="7.6640625" style="539" customWidth="1"/>
    <col min="5124" max="5124" width="4.6640625" style="539" customWidth="1"/>
    <col min="5125" max="5125" width="13.44140625" style="539" customWidth="1"/>
    <col min="5126" max="5126" width="17.33203125" style="539" customWidth="1"/>
    <col min="5127" max="5127" width="12.6640625" style="539" customWidth="1"/>
    <col min="5128" max="5138" width="11.6640625" style="539" customWidth="1"/>
    <col min="5139" max="5139" width="13.109375" style="539" customWidth="1"/>
    <col min="5140" max="5140" width="12.109375" style="539" customWidth="1"/>
    <col min="5141" max="5141" width="13.109375" style="539" customWidth="1"/>
    <col min="5142" max="5143" width="11.44140625" style="539" customWidth="1"/>
    <col min="5144" max="5144" width="12.6640625" style="539" customWidth="1"/>
    <col min="5145" max="5376" width="8.6640625" style="539"/>
    <col min="5377" max="5377" width="4.109375" style="539" customWidth="1"/>
    <col min="5378" max="5378" width="43.33203125" style="539" customWidth="1"/>
    <col min="5379" max="5379" width="7.6640625" style="539" customWidth="1"/>
    <col min="5380" max="5380" width="4.6640625" style="539" customWidth="1"/>
    <col min="5381" max="5381" width="13.44140625" style="539" customWidth="1"/>
    <col min="5382" max="5382" width="17.33203125" style="539" customWidth="1"/>
    <col min="5383" max="5383" width="12.6640625" style="539" customWidth="1"/>
    <col min="5384" max="5394" width="11.6640625" style="539" customWidth="1"/>
    <col min="5395" max="5395" width="13.109375" style="539" customWidth="1"/>
    <col min="5396" max="5396" width="12.109375" style="539" customWidth="1"/>
    <col min="5397" max="5397" width="13.109375" style="539" customWidth="1"/>
    <col min="5398" max="5399" width="11.44140625" style="539" customWidth="1"/>
    <col min="5400" max="5400" width="12.6640625" style="539" customWidth="1"/>
    <col min="5401" max="5632" width="8.6640625" style="539"/>
    <col min="5633" max="5633" width="4.109375" style="539" customWidth="1"/>
    <col min="5634" max="5634" width="43.33203125" style="539" customWidth="1"/>
    <col min="5635" max="5635" width="7.6640625" style="539" customWidth="1"/>
    <col min="5636" max="5636" width="4.6640625" style="539" customWidth="1"/>
    <col min="5637" max="5637" width="13.44140625" style="539" customWidth="1"/>
    <col min="5638" max="5638" width="17.33203125" style="539" customWidth="1"/>
    <col min="5639" max="5639" width="12.6640625" style="539" customWidth="1"/>
    <col min="5640" max="5650" width="11.6640625" style="539" customWidth="1"/>
    <col min="5651" max="5651" width="13.109375" style="539" customWidth="1"/>
    <col min="5652" max="5652" width="12.109375" style="539" customWidth="1"/>
    <col min="5653" max="5653" width="13.109375" style="539" customWidth="1"/>
    <col min="5654" max="5655" width="11.44140625" style="539" customWidth="1"/>
    <col min="5656" max="5656" width="12.6640625" style="539" customWidth="1"/>
    <col min="5657" max="5888" width="8.6640625" style="539"/>
    <col min="5889" max="5889" width="4.109375" style="539" customWidth="1"/>
    <col min="5890" max="5890" width="43.33203125" style="539" customWidth="1"/>
    <col min="5891" max="5891" width="7.6640625" style="539" customWidth="1"/>
    <col min="5892" max="5892" width="4.6640625" style="539" customWidth="1"/>
    <col min="5893" max="5893" width="13.44140625" style="539" customWidth="1"/>
    <col min="5894" max="5894" width="17.33203125" style="539" customWidth="1"/>
    <col min="5895" max="5895" width="12.6640625" style="539" customWidth="1"/>
    <col min="5896" max="5906" width="11.6640625" style="539" customWidth="1"/>
    <col min="5907" max="5907" width="13.109375" style="539" customWidth="1"/>
    <col min="5908" max="5908" width="12.109375" style="539" customWidth="1"/>
    <col min="5909" max="5909" width="13.109375" style="539" customWidth="1"/>
    <col min="5910" max="5911" width="11.44140625" style="539" customWidth="1"/>
    <col min="5912" max="5912" width="12.6640625" style="539" customWidth="1"/>
    <col min="5913" max="6144" width="8.6640625" style="539"/>
    <col min="6145" max="6145" width="4.109375" style="539" customWidth="1"/>
    <col min="6146" max="6146" width="43.33203125" style="539" customWidth="1"/>
    <col min="6147" max="6147" width="7.6640625" style="539" customWidth="1"/>
    <col min="6148" max="6148" width="4.6640625" style="539" customWidth="1"/>
    <col min="6149" max="6149" width="13.44140625" style="539" customWidth="1"/>
    <col min="6150" max="6150" width="17.33203125" style="539" customWidth="1"/>
    <col min="6151" max="6151" width="12.6640625" style="539" customWidth="1"/>
    <col min="6152" max="6162" width="11.6640625" style="539" customWidth="1"/>
    <col min="6163" max="6163" width="13.109375" style="539" customWidth="1"/>
    <col min="6164" max="6164" width="12.109375" style="539" customWidth="1"/>
    <col min="6165" max="6165" width="13.109375" style="539" customWidth="1"/>
    <col min="6166" max="6167" width="11.44140625" style="539" customWidth="1"/>
    <col min="6168" max="6168" width="12.6640625" style="539" customWidth="1"/>
    <col min="6169" max="6400" width="8.6640625" style="539"/>
    <col min="6401" max="6401" width="4.109375" style="539" customWidth="1"/>
    <col min="6402" max="6402" width="43.33203125" style="539" customWidth="1"/>
    <col min="6403" max="6403" width="7.6640625" style="539" customWidth="1"/>
    <col min="6404" max="6404" width="4.6640625" style="539" customWidth="1"/>
    <col min="6405" max="6405" width="13.44140625" style="539" customWidth="1"/>
    <col min="6406" max="6406" width="17.33203125" style="539" customWidth="1"/>
    <col min="6407" max="6407" width="12.6640625" style="539" customWidth="1"/>
    <col min="6408" max="6418" width="11.6640625" style="539" customWidth="1"/>
    <col min="6419" max="6419" width="13.109375" style="539" customWidth="1"/>
    <col min="6420" max="6420" width="12.109375" style="539" customWidth="1"/>
    <col min="6421" max="6421" width="13.109375" style="539" customWidth="1"/>
    <col min="6422" max="6423" width="11.44140625" style="539" customWidth="1"/>
    <col min="6424" max="6424" width="12.6640625" style="539" customWidth="1"/>
    <col min="6425" max="6656" width="8.6640625" style="539"/>
    <col min="6657" max="6657" width="4.109375" style="539" customWidth="1"/>
    <col min="6658" max="6658" width="43.33203125" style="539" customWidth="1"/>
    <col min="6659" max="6659" width="7.6640625" style="539" customWidth="1"/>
    <col min="6660" max="6660" width="4.6640625" style="539" customWidth="1"/>
    <col min="6661" max="6661" width="13.44140625" style="539" customWidth="1"/>
    <col min="6662" max="6662" width="17.33203125" style="539" customWidth="1"/>
    <col min="6663" max="6663" width="12.6640625" style="539" customWidth="1"/>
    <col min="6664" max="6674" width="11.6640625" style="539" customWidth="1"/>
    <col min="6675" max="6675" width="13.109375" style="539" customWidth="1"/>
    <col min="6676" max="6676" width="12.109375" style="539" customWidth="1"/>
    <col min="6677" max="6677" width="13.109375" style="539" customWidth="1"/>
    <col min="6678" max="6679" width="11.44140625" style="539" customWidth="1"/>
    <col min="6680" max="6680" width="12.6640625" style="539" customWidth="1"/>
    <col min="6681" max="6912" width="8.6640625" style="539"/>
    <col min="6913" max="6913" width="4.109375" style="539" customWidth="1"/>
    <col min="6914" max="6914" width="43.33203125" style="539" customWidth="1"/>
    <col min="6915" max="6915" width="7.6640625" style="539" customWidth="1"/>
    <col min="6916" max="6916" width="4.6640625" style="539" customWidth="1"/>
    <col min="6917" max="6917" width="13.44140625" style="539" customWidth="1"/>
    <col min="6918" max="6918" width="17.33203125" style="539" customWidth="1"/>
    <col min="6919" max="6919" width="12.6640625" style="539" customWidth="1"/>
    <col min="6920" max="6930" width="11.6640625" style="539" customWidth="1"/>
    <col min="6931" max="6931" width="13.109375" style="539" customWidth="1"/>
    <col min="6932" max="6932" width="12.109375" style="539" customWidth="1"/>
    <col min="6933" max="6933" width="13.109375" style="539" customWidth="1"/>
    <col min="6934" max="6935" width="11.44140625" style="539" customWidth="1"/>
    <col min="6936" max="6936" width="12.6640625" style="539" customWidth="1"/>
    <col min="6937" max="7168" width="8.6640625" style="539"/>
    <col min="7169" max="7169" width="4.109375" style="539" customWidth="1"/>
    <col min="7170" max="7170" width="43.33203125" style="539" customWidth="1"/>
    <col min="7171" max="7171" width="7.6640625" style="539" customWidth="1"/>
    <col min="7172" max="7172" width="4.6640625" style="539" customWidth="1"/>
    <col min="7173" max="7173" width="13.44140625" style="539" customWidth="1"/>
    <col min="7174" max="7174" width="17.33203125" style="539" customWidth="1"/>
    <col min="7175" max="7175" width="12.6640625" style="539" customWidth="1"/>
    <col min="7176" max="7186" width="11.6640625" style="539" customWidth="1"/>
    <col min="7187" max="7187" width="13.109375" style="539" customWidth="1"/>
    <col min="7188" max="7188" width="12.109375" style="539" customWidth="1"/>
    <col min="7189" max="7189" width="13.109375" style="539" customWidth="1"/>
    <col min="7190" max="7191" width="11.44140625" style="539" customWidth="1"/>
    <col min="7192" max="7192" width="12.6640625" style="539" customWidth="1"/>
    <col min="7193" max="7424" width="8.6640625" style="539"/>
    <col min="7425" max="7425" width="4.109375" style="539" customWidth="1"/>
    <col min="7426" max="7426" width="43.33203125" style="539" customWidth="1"/>
    <col min="7427" max="7427" width="7.6640625" style="539" customWidth="1"/>
    <col min="7428" max="7428" width="4.6640625" style="539" customWidth="1"/>
    <col min="7429" max="7429" width="13.44140625" style="539" customWidth="1"/>
    <col min="7430" max="7430" width="17.33203125" style="539" customWidth="1"/>
    <col min="7431" max="7431" width="12.6640625" style="539" customWidth="1"/>
    <col min="7432" max="7442" width="11.6640625" style="539" customWidth="1"/>
    <col min="7443" max="7443" width="13.109375" style="539" customWidth="1"/>
    <col min="7444" max="7444" width="12.109375" style="539" customWidth="1"/>
    <col min="7445" max="7445" width="13.109375" style="539" customWidth="1"/>
    <col min="7446" max="7447" width="11.44140625" style="539" customWidth="1"/>
    <col min="7448" max="7448" width="12.6640625" style="539" customWidth="1"/>
    <col min="7449" max="7680" width="8.6640625" style="539"/>
    <col min="7681" max="7681" width="4.109375" style="539" customWidth="1"/>
    <col min="7682" max="7682" width="43.33203125" style="539" customWidth="1"/>
    <col min="7683" max="7683" width="7.6640625" style="539" customWidth="1"/>
    <col min="7684" max="7684" width="4.6640625" style="539" customWidth="1"/>
    <col min="7685" max="7685" width="13.44140625" style="539" customWidth="1"/>
    <col min="7686" max="7686" width="17.33203125" style="539" customWidth="1"/>
    <col min="7687" max="7687" width="12.6640625" style="539" customWidth="1"/>
    <col min="7688" max="7698" width="11.6640625" style="539" customWidth="1"/>
    <col min="7699" max="7699" width="13.109375" style="539" customWidth="1"/>
    <col min="7700" max="7700" width="12.109375" style="539" customWidth="1"/>
    <col min="7701" max="7701" width="13.109375" style="539" customWidth="1"/>
    <col min="7702" max="7703" width="11.44140625" style="539" customWidth="1"/>
    <col min="7704" max="7704" width="12.6640625" style="539" customWidth="1"/>
    <col min="7705" max="7936" width="8.6640625" style="539"/>
    <col min="7937" max="7937" width="4.109375" style="539" customWidth="1"/>
    <col min="7938" max="7938" width="43.33203125" style="539" customWidth="1"/>
    <col min="7939" max="7939" width="7.6640625" style="539" customWidth="1"/>
    <col min="7940" max="7940" width="4.6640625" style="539" customWidth="1"/>
    <col min="7941" max="7941" width="13.44140625" style="539" customWidth="1"/>
    <col min="7942" max="7942" width="17.33203125" style="539" customWidth="1"/>
    <col min="7943" max="7943" width="12.6640625" style="539" customWidth="1"/>
    <col min="7944" max="7954" width="11.6640625" style="539" customWidth="1"/>
    <col min="7955" max="7955" width="13.109375" style="539" customWidth="1"/>
    <col min="7956" max="7956" width="12.109375" style="539" customWidth="1"/>
    <col min="7957" max="7957" width="13.109375" style="539" customWidth="1"/>
    <col min="7958" max="7959" width="11.44140625" style="539" customWidth="1"/>
    <col min="7960" max="7960" width="12.6640625" style="539" customWidth="1"/>
    <col min="7961" max="8192" width="8.6640625" style="539"/>
    <col min="8193" max="8193" width="4.109375" style="539" customWidth="1"/>
    <col min="8194" max="8194" width="43.33203125" style="539" customWidth="1"/>
    <col min="8195" max="8195" width="7.6640625" style="539" customWidth="1"/>
    <col min="8196" max="8196" width="4.6640625" style="539" customWidth="1"/>
    <col min="8197" max="8197" width="13.44140625" style="539" customWidth="1"/>
    <col min="8198" max="8198" width="17.33203125" style="539" customWidth="1"/>
    <col min="8199" max="8199" width="12.6640625" style="539" customWidth="1"/>
    <col min="8200" max="8210" width="11.6640625" style="539" customWidth="1"/>
    <col min="8211" max="8211" width="13.109375" style="539" customWidth="1"/>
    <col min="8212" max="8212" width="12.109375" style="539" customWidth="1"/>
    <col min="8213" max="8213" width="13.109375" style="539" customWidth="1"/>
    <col min="8214" max="8215" width="11.44140625" style="539" customWidth="1"/>
    <col min="8216" max="8216" width="12.6640625" style="539" customWidth="1"/>
    <col min="8217" max="8448" width="8.6640625" style="539"/>
    <col min="8449" max="8449" width="4.109375" style="539" customWidth="1"/>
    <col min="8450" max="8450" width="43.33203125" style="539" customWidth="1"/>
    <col min="8451" max="8451" width="7.6640625" style="539" customWidth="1"/>
    <col min="8452" max="8452" width="4.6640625" style="539" customWidth="1"/>
    <col min="8453" max="8453" width="13.44140625" style="539" customWidth="1"/>
    <col min="8454" max="8454" width="17.33203125" style="539" customWidth="1"/>
    <col min="8455" max="8455" width="12.6640625" style="539" customWidth="1"/>
    <col min="8456" max="8466" width="11.6640625" style="539" customWidth="1"/>
    <col min="8467" max="8467" width="13.109375" style="539" customWidth="1"/>
    <col min="8468" max="8468" width="12.109375" style="539" customWidth="1"/>
    <col min="8469" max="8469" width="13.109375" style="539" customWidth="1"/>
    <col min="8470" max="8471" width="11.44140625" style="539" customWidth="1"/>
    <col min="8472" max="8472" width="12.6640625" style="539" customWidth="1"/>
    <col min="8473" max="8704" width="8.6640625" style="539"/>
    <col min="8705" max="8705" width="4.109375" style="539" customWidth="1"/>
    <col min="8706" max="8706" width="43.33203125" style="539" customWidth="1"/>
    <col min="8707" max="8707" width="7.6640625" style="539" customWidth="1"/>
    <col min="8708" max="8708" width="4.6640625" style="539" customWidth="1"/>
    <col min="8709" max="8709" width="13.44140625" style="539" customWidth="1"/>
    <col min="8710" max="8710" width="17.33203125" style="539" customWidth="1"/>
    <col min="8711" max="8711" width="12.6640625" style="539" customWidth="1"/>
    <col min="8712" max="8722" width="11.6640625" style="539" customWidth="1"/>
    <col min="8723" max="8723" width="13.109375" style="539" customWidth="1"/>
    <col min="8724" max="8724" width="12.109375" style="539" customWidth="1"/>
    <col min="8725" max="8725" width="13.109375" style="539" customWidth="1"/>
    <col min="8726" max="8727" width="11.44140625" style="539" customWidth="1"/>
    <col min="8728" max="8728" width="12.6640625" style="539" customWidth="1"/>
    <col min="8729" max="8960" width="8.6640625" style="539"/>
    <col min="8961" max="8961" width="4.109375" style="539" customWidth="1"/>
    <col min="8962" max="8962" width="43.33203125" style="539" customWidth="1"/>
    <col min="8963" max="8963" width="7.6640625" style="539" customWidth="1"/>
    <col min="8964" max="8964" width="4.6640625" style="539" customWidth="1"/>
    <col min="8965" max="8965" width="13.44140625" style="539" customWidth="1"/>
    <col min="8966" max="8966" width="17.33203125" style="539" customWidth="1"/>
    <col min="8967" max="8967" width="12.6640625" style="539" customWidth="1"/>
    <col min="8968" max="8978" width="11.6640625" style="539" customWidth="1"/>
    <col min="8979" max="8979" width="13.109375" style="539" customWidth="1"/>
    <col min="8980" max="8980" width="12.109375" style="539" customWidth="1"/>
    <col min="8981" max="8981" width="13.109375" style="539" customWidth="1"/>
    <col min="8982" max="8983" width="11.44140625" style="539" customWidth="1"/>
    <col min="8984" max="8984" width="12.6640625" style="539" customWidth="1"/>
    <col min="8985" max="9216" width="8.6640625" style="539"/>
    <col min="9217" max="9217" width="4.109375" style="539" customWidth="1"/>
    <col min="9218" max="9218" width="43.33203125" style="539" customWidth="1"/>
    <col min="9219" max="9219" width="7.6640625" style="539" customWidth="1"/>
    <col min="9220" max="9220" width="4.6640625" style="539" customWidth="1"/>
    <col min="9221" max="9221" width="13.44140625" style="539" customWidth="1"/>
    <col min="9222" max="9222" width="17.33203125" style="539" customWidth="1"/>
    <col min="9223" max="9223" width="12.6640625" style="539" customWidth="1"/>
    <col min="9224" max="9234" width="11.6640625" style="539" customWidth="1"/>
    <col min="9235" max="9235" width="13.109375" style="539" customWidth="1"/>
    <col min="9236" max="9236" width="12.109375" style="539" customWidth="1"/>
    <col min="9237" max="9237" width="13.109375" style="539" customWidth="1"/>
    <col min="9238" max="9239" width="11.44140625" style="539" customWidth="1"/>
    <col min="9240" max="9240" width="12.6640625" style="539" customWidth="1"/>
    <col min="9241" max="9472" width="8.6640625" style="539"/>
    <col min="9473" max="9473" width="4.109375" style="539" customWidth="1"/>
    <col min="9474" max="9474" width="43.33203125" style="539" customWidth="1"/>
    <col min="9475" max="9475" width="7.6640625" style="539" customWidth="1"/>
    <col min="9476" max="9476" width="4.6640625" style="539" customWidth="1"/>
    <col min="9477" max="9477" width="13.44140625" style="539" customWidth="1"/>
    <col min="9478" max="9478" width="17.33203125" style="539" customWidth="1"/>
    <col min="9479" max="9479" width="12.6640625" style="539" customWidth="1"/>
    <col min="9480" max="9490" width="11.6640625" style="539" customWidth="1"/>
    <col min="9491" max="9491" width="13.109375" style="539" customWidth="1"/>
    <col min="9492" max="9492" width="12.109375" style="539" customWidth="1"/>
    <col min="9493" max="9493" width="13.109375" style="539" customWidth="1"/>
    <col min="9494" max="9495" width="11.44140625" style="539" customWidth="1"/>
    <col min="9496" max="9496" width="12.6640625" style="539" customWidth="1"/>
    <col min="9497" max="9728" width="8.6640625" style="539"/>
    <col min="9729" max="9729" width="4.109375" style="539" customWidth="1"/>
    <col min="9730" max="9730" width="43.33203125" style="539" customWidth="1"/>
    <col min="9731" max="9731" width="7.6640625" style="539" customWidth="1"/>
    <col min="9732" max="9732" width="4.6640625" style="539" customWidth="1"/>
    <col min="9733" max="9733" width="13.44140625" style="539" customWidth="1"/>
    <col min="9734" max="9734" width="17.33203125" style="539" customWidth="1"/>
    <col min="9735" max="9735" width="12.6640625" style="539" customWidth="1"/>
    <col min="9736" max="9746" width="11.6640625" style="539" customWidth="1"/>
    <col min="9747" max="9747" width="13.109375" style="539" customWidth="1"/>
    <col min="9748" max="9748" width="12.109375" style="539" customWidth="1"/>
    <col min="9749" max="9749" width="13.109375" style="539" customWidth="1"/>
    <col min="9750" max="9751" width="11.44140625" style="539" customWidth="1"/>
    <col min="9752" max="9752" width="12.6640625" style="539" customWidth="1"/>
    <col min="9753" max="9984" width="8.6640625" style="539"/>
    <col min="9985" max="9985" width="4.109375" style="539" customWidth="1"/>
    <col min="9986" max="9986" width="43.33203125" style="539" customWidth="1"/>
    <col min="9987" max="9987" width="7.6640625" style="539" customWidth="1"/>
    <col min="9988" max="9988" width="4.6640625" style="539" customWidth="1"/>
    <col min="9989" max="9989" width="13.44140625" style="539" customWidth="1"/>
    <col min="9990" max="9990" width="17.33203125" style="539" customWidth="1"/>
    <col min="9991" max="9991" width="12.6640625" style="539" customWidth="1"/>
    <col min="9992" max="10002" width="11.6640625" style="539" customWidth="1"/>
    <col min="10003" max="10003" width="13.109375" style="539" customWidth="1"/>
    <col min="10004" max="10004" width="12.109375" style="539" customWidth="1"/>
    <col min="10005" max="10005" width="13.109375" style="539" customWidth="1"/>
    <col min="10006" max="10007" width="11.44140625" style="539" customWidth="1"/>
    <col min="10008" max="10008" width="12.6640625" style="539" customWidth="1"/>
    <col min="10009" max="10240" width="8.6640625" style="539"/>
    <col min="10241" max="10241" width="4.109375" style="539" customWidth="1"/>
    <col min="10242" max="10242" width="43.33203125" style="539" customWidth="1"/>
    <col min="10243" max="10243" width="7.6640625" style="539" customWidth="1"/>
    <col min="10244" max="10244" width="4.6640625" style="539" customWidth="1"/>
    <col min="10245" max="10245" width="13.44140625" style="539" customWidth="1"/>
    <col min="10246" max="10246" width="17.33203125" style="539" customWidth="1"/>
    <col min="10247" max="10247" width="12.6640625" style="539" customWidth="1"/>
    <col min="10248" max="10258" width="11.6640625" style="539" customWidth="1"/>
    <col min="10259" max="10259" width="13.109375" style="539" customWidth="1"/>
    <col min="10260" max="10260" width="12.109375" style="539" customWidth="1"/>
    <col min="10261" max="10261" width="13.109375" style="539" customWidth="1"/>
    <col min="10262" max="10263" width="11.44140625" style="539" customWidth="1"/>
    <col min="10264" max="10264" width="12.6640625" style="539" customWidth="1"/>
    <col min="10265" max="10496" width="8.6640625" style="539"/>
    <col min="10497" max="10497" width="4.109375" style="539" customWidth="1"/>
    <col min="10498" max="10498" width="43.33203125" style="539" customWidth="1"/>
    <col min="10499" max="10499" width="7.6640625" style="539" customWidth="1"/>
    <col min="10500" max="10500" width="4.6640625" style="539" customWidth="1"/>
    <col min="10501" max="10501" width="13.44140625" style="539" customWidth="1"/>
    <col min="10502" max="10502" width="17.33203125" style="539" customWidth="1"/>
    <col min="10503" max="10503" width="12.6640625" style="539" customWidth="1"/>
    <col min="10504" max="10514" width="11.6640625" style="539" customWidth="1"/>
    <col min="10515" max="10515" width="13.109375" style="539" customWidth="1"/>
    <col min="10516" max="10516" width="12.109375" style="539" customWidth="1"/>
    <col min="10517" max="10517" width="13.109375" style="539" customWidth="1"/>
    <col min="10518" max="10519" width="11.44140625" style="539" customWidth="1"/>
    <col min="10520" max="10520" width="12.6640625" style="539" customWidth="1"/>
    <col min="10521" max="10752" width="8.6640625" style="539"/>
    <col min="10753" max="10753" width="4.109375" style="539" customWidth="1"/>
    <col min="10754" max="10754" width="43.33203125" style="539" customWidth="1"/>
    <col min="10755" max="10755" width="7.6640625" style="539" customWidth="1"/>
    <col min="10756" max="10756" width="4.6640625" style="539" customWidth="1"/>
    <col min="10757" max="10757" width="13.44140625" style="539" customWidth="1"/>
    <col min="10758" max="10758" width="17.33203125" style="539" customWidth="1"/>
    <col min="10759" max="10759" width="12.6640625" style="539" customWidth="1"/>
    <col min="10760" max="10770" width="11.6640625" style="539" customWidth="1"/>
    <col min="10771" max="10771" width="13.109375" style="539" customWidth="1"/>
    <col min="10772" max="10772" width="12.109375" style="539" customWidth="1"/>
    <col min="10773" max="10773" width="13.109375" style="539" customWidth="1"/>
    <col min="10774" max="10775" width="11.44140625" style="539" customWidth="1"/>
    <col min="10776" max="10776" width="12.6640625" style="539" customWidth="1"/>
    <col min="10777" max="11008" width="8.6640625" style="539"/>
    <col min="11009" max="11009" width="4.109375" style="539" customWidth="1"/>
    <col min="11010" max="11010" width="43.33203125" style="539" customWidth="1"/>
    <col min="11011" max="11011" width="7.6640625" style="539" customWidth="1"/>
    <col min="11012" max="11012" width="4.6640625" style="539" customWidth="1"/>
    <col min="11013" max="11013" width="13.44140625" style="539" customWidth="1"/>
    <col min="11014" max="11014" width="17.33203125" style="539" customWidth="1"/>
    <col min="11015" max="11015" width="12.6640625" style="539" customWidth="1"/>
    <col min="11016" max="11026" width="11.6640625" style="539" customWidth="1"/>
    <col min="11027" max="11027" width="13.109375" style="539" customWidth="1"/>
    <col min="11028" max="11028" width="12.109375" style="539" customWidth="1"/>
    <col min="11029" max="11029" width="13.109375" style="539" customWidth="1"/>
    <col min="11030" max="11031" width="11.44140625" style="539" customWidth="1"/>
    <col min="11032" max="11032" width="12.6640625" style="539" customWidth="1"/>
    <col min="11033" max="11264" width="8.6640625" style="539"/>
    <col min="11265" max="11265" width="4.109375" style="539" customWidth="1"/>
    <col min="11266" max="11266" width="43.33203125" style="539" customWidth="1"/>
    <col min="11267" max="11267" width="7.6640625" style="539" customWidth="1"/>
    <col min="11268" max="11268" width="4.6640625" style="539" customWidth="1"/>
    <col min="11269" max="11269" width="13.44140625" style="539" customWidth="1"/>
    <col min="11270" max="11270" width="17.33203125" style="539" customWidth="1"/>
    <col min="11271" max="11271" width="12.6640625" style="539" customWidth="1"/>
    <col min="11272" max="11282" width="11.6640625" style="539" customWidth="1"/>
    <col min="11283" max="11283" width="13.109375" style="539" customWidth="1"/>
    <col min="11284" max="11284" width="12.109375" style="539" customWidth="1"/>
    <col min="11285" max="11285" width="13.109375" style="539" customWidth="1"/>
    <col min="11286" max="11287" width="11.44140625" style="539" customWidth="1"/>
    <col min="11288" max="11288" width="12.6640625" style="539" customWidth="1"/>
    <col min="11289" max="11520" width="8.6640625" style="539"/>
    <col min="11521" max="11521" width="4.109375" style="539" customWidth="1"/>
    <col min="11522" max="11522" width="43.33203125" style="539" customWidth="1"/>
    <col min="11523" max="11523" width="7.6640625" style="539" customWidth="1"/>
    <col min="11524" max="11524" width="4.6640625" style="539" customWidth="1"/>
    <col min="11525" max="11525" width="13.44140625" style="539" customWidth="1"/>
    <col min="11526" max="11526" width="17.33203125" style="539" customWidth="1"/>
    <col min="11527" max="11527" width="12.6640625" style="539" customWidth="1"/>
    <col min="11528" max="11538" width="11.6640625" style="539" customWidth="1"/>
    <col min="11539" max="11539" width="13.109375" style="539" customWidth="1"/>
    <col min="11540" max="11540" width="12.109375" style="539" customWidth="1"/>
    <col min="11541" max="11541" width="13.109375" style="539" customWidth="1"/>
    <col min="11542" max="11543" width="11.44140625" style="539" customWidth="1"/>
    <col min="11544" max="11544" width="12.6640625" style="539" customWidth="1"/>
    <col min="11545" max="11776" width="8.6640625" style="539"/>
    <col min="11777" max="11777" width="4.109375" style="539" customWidth="1"/>
    <col min="11778" max="11778" width="43.33203125" style="539" customWidth="1"/>
    <col min="11779" max="11779" width="7.6640625" style="539" customWidth="1"/>
    <col min="11780" max="11780" width="4.6640625" style="539" customWidth="1"/>
    <col min="11781" max="11781" width="13.44140625" style="539" customWidth="1"/>
    <col min="11782" max="11782" width="17.33203125" style="539" customWidth="1"/>
    <col min="11783" max="11783" width="12.6640625" style="539" customWidth="1"/>
    <col min="11784" max="11794" width="11.6640625" style="539" customWidth="1"/>
    <col min="11795" max="11795" width="13.109375" style="539" customWidth="1"/>
    <col min="11796" max="11796" width="12.109375" style="539" customWidth="1"/>
    <col min="11797" max="11797" width="13.109375" style="539" customWidth="1"/>
    <col min="11798" max="11799" width="11.44140625" style="539" customWidth="1"/>
    <col min="11800" max="11800" width="12.6640625" style="539" customWidth="1"/>
    <col min="11801" max="12032" width="8.6640625" style="539"/>
    <col min="12033" max="12033" width="4.109375" style="539" customWidth="1"/>
    <col min="12034" max="12034" width="43.33203125" style="539" customWidth="1"/>
    <col min="12035" max="12035" width="7.6640625" style="539" customWidth="1"/>
    <col min="12036" max="12036" width="4.6640625" style="539" customWidth="1"/>
    <col min="12037" max="12037" width="13.44140625" style="539" customWidth="1"/>
    <col min="12038" max="12038" width="17.33203125" style="539" customWidth="1"/>
    <col min="12039" max="12039" width="12.6640625" style="539" customWidth="1"/>
    <col min="12040" max="12050" width="11.6640625" style="539" customWidth="1"/>
    <col min="12051" max="12051" width="13.109375" style="539" customWidth="1"/>
    <col min="12052" max="12052" width="12.109375" style="539" customWidth="1"/>
    <col min="12053" max="12053" width="13.109375" style="539" customWidth="1"/>
    <col min="12054" max="12055" width="11.44140625" style="539" customWidth="1"/>
    <col min="12056" max="12056" width="12.6640625" style="539" customWidth="1"/>
    <col min="12057" max="12288" width="8.6640625" style="539"/>
    <col min="12289" max="12289" width="4.109375" style="539" customWidth="1"/>
    <col min="12290" max="12290" width="43.33203125" style="539" customWidth="1"/>
    <col min="12291" max="12291" width="7.6640625" style="539" customWidth="1"/>
    <col min="12292" max="12292" width="4.6640625" style="539" customWidth="1"/>
    <col min="12293" max="12293" width="13.44140625" style="539" customWidth="1"/>
    <col min="12294" max="12294" width="17.33203125" style="539" customWidth="1"/>
    <col min="12295" max="12295" width="12.6640625" style="539" customWidth="1"/>
    <col min="12296" max="12306" width="11.6640625" style="539" customWidth="1"/>
    <col min="12307" max="12307" width="13.109375" style="539" customWidth="1"/>
    <col min="12308" max="12308" width="12.109375" style="539" customWidth="1"/>
    <col min="12309" max="12309" width="13.109375" style="539" customWidth="1"/>
    <col min="12310" max="12311" width="11.44140625" style="539" customWidth="1"/>
    <col min="12312" max="12312" width="12.6640625" style="539" customWidth="1"/>
    <col min="12313" max="12544" width="8.6640625" style="539"/>
    <col min="12545" max="12545" width="4.109375" style="539" customWidth="1"/>
    <col min="12546" max="12546" width="43.33203125" style="539" customWidth="1"/>
    <col min="12547" max="12547" width="7.6640625" style="539" customWidth="1"/>
    <col min="12548" max="12548" width="4.6640625" style="539" customWidth="1"/>
    <col min="12549" max="12549" width="13.44140625" style="539" customWidth="1"/>
    <col min="12550" max="12550" width="17.33203125" style="539" customWidth="1"/>
    <col min="12551" max="12551" width="12.6640625" style="539" customWidth="1"/>
    <col min="12552" max="12562" width="11.6640625" style="539" customWidth="1"/>
    <col min="12563" max="12563" width="13.109375" style="539" customWidth="1"/>
    <col min="12564" max="12564" width="12.109375" style="539" customWidth="1"/>
    <col min="12565" max="12565" width="13.109375" style="539" customWidth="1"/>
    <col min="12566" max="12567" width="11.44140625" style="539" customWidth="1"/>
    <col min="12568" max="12568" width="12.6640625" style="539" customWidth="1"/>
    <col min="12569" max="12800" width="8.6640625" style="539"/>
    <col min="12801" max="12801" width="4.109375" style="539" customWidth="1"/>
    <col min="12802" max="12802" width="43.33203125" style="539" customWidth="1"/>
    <col min="12803" max="12803" width="7.6640625" style="539" customWidth="1"/>
    <col min="12804" max="12804" width="4.6640625" style="539" customWidth="1"/>
    <col min="12805" max="12805" width="13.44140625" style="539" customWidth="1"/>
    <col min="12806" max="12806" width="17.33203125" style="539" customWidth="1"/>
    <col min="12807" max="12807" width="12.6640625" style="539" customWidth="1"/>
    <col min="12808" max="12818" width="11.6640625" style="539" customWidth="1"/>
    <col min="12819" max="12819" width="13.109375" style="539" customWidth="1"/>
    <col min="12820" max="12820" width="12.109375" style="539" customWidth="1"/>
    <col min="12821" max="12821" width="13.109375" style="539" customWidth="1"/>
    <col min="12822" max="12823" width="11.44140625" style="539" customWidth="1"/>
    <col min="12824" max="12824" width="12.6640625" style="539" customWidth="1"/>
    <col min="12825" max="13056" width="8.6640625" style="539"/>
    <col min="13057" max="13057" width="4.109375" style="539" customWidth="1"/>
    <col min="13058" max="13058" width="43.33203125" style="539" customWidth="1"/>
    <col min="13059" max="13059" width="7.6640625" style="539" customWidth="1"/>
    <col min="13060" max="13060" width="4.6640625" style="539" customWidth="1"/>
    <col min="13061" max="13061" width="13.44140625" style="539" customWidth="1"/>
    <col min="13062" max="13062" width="17.33203125" style="539" customWidth="1"/>
    <col min="13063" max="13063" width="12.6640625" style="539" customWidth="1"/>
    <col min="13064" max="13074" width="11.6640625" style="539" customWidth="1"/>
    <col min="13075" max="13075" width="13.109375" style="539" customWidth="1"/>
    <col min="13076" max="13076" width="12.109375" style="539" customWidth="1"/>
    <col min="13077" max="13077" width="13.109375" style="539" customWidth="1"/>
    <col min="13078" max="13079" width="11.44140625" style="539" customWidth="1"/>
    <col min="13080" max="13080" width="12.6640625" style="539" customWidth="1"/>
    <col min="13081" max="13312" width="8.6640625" style="539"/>
    <col min="13313" max="13313" width="4.109375" style="539" customWidth="1"/>
    <col min="13314" max="13314" width="43.33203125" style="539" customWidth="1"/>
    <col min="13315" max="13315" width="7.6640625" style="539" customWidth="1"/>
    <col min="13316" max="13316" width="4.6640625" style="539" customWidth="1"/>
    <col min="13317" max="13317" width="13.44140625" style="539" customWidth="1"/>
    <col min="13318" max="13318" width="17.33203125" style="539" customWidth="1"/>
    <col min="13319" max="13319" width="12.6640625" style="539" customWidth="1"/>
    <col min="13320" max="13330" width="11.6640625" style="539" customWidth="1"/>
    <col min="13331" max="13331" width="13.109375" style="539" customWidth="1"/>
    <col min="13332" max="13332" width="12.109375" style="539" customWidth="1"/>
    <col min="13333" max="13333" width="13.109375" style="539" customWidth="1"/>
    <col min="13334" max="13335" width="11.44140625" style="539" customWidth="1"/>
    <col min="13336" max="13336" width="12.6640625" style="539" customWidth="1"/>
    <col min="13337" max="13568" width="8.6640625" style="539"/>
    <col min="13569" max="13569" width="4.109375" style="539" customWidth="1"/>
    <col min="13570" max="13570" width="43.33203125" style="539" customWidth="1"/>
    <col min="13571" max="13571" width="7.6640625" style="539" customWidth="1"/>
    <col min="13572" max="13572" width="4.6640625" style="539" customWidth="1"/>
    <col min="13573" max="13573" width="13.44140625" style="539" customWidth="1"/>
    <col min="13574" max="13574" width="17.33203125" style="539" customWidth="1"/>
    <col min="13575" max="13575" width="12.6640625" style="539" customWidth="1"/>
    <col min="13576" max="13586" width="11.6640625" style="539" customWidth="1"/>
    <col min="13587" max="13587" width="13.109375" style="539" customWidth="1"/>
    <col min="13588" max="13588" width="12.109375" style="539" customWidth="1"/>
    <col min="13589" max="13589" width="13.109375" style="539" customWidth="1"/>
    <col min="13590" max="13591" width="11.44140625" style="539" customWidth="1"/>
    <col min="13592" max="13592" width="12.6640625" style="539" customWidth="1"/>
    <col min="13593" max="13824" width="8.6640625" style="539"/>
    <col min="13825" max="13825" width="4.109375" style="539" customWidth="1"/>
    <col min="13826" max="13826" width="43.33203125" style="539" customWidth="1"/>
    <col min="13827" max="13827" width="7.6640625" style="539" customWidth="1"/>
    <col min="13828" max="13828" width="4.6640625" style="539" customWidth="1"/>
    <col min="13829" max="13829" width="13.44140625" style="539" customWidth="1"/>
    <col min="13830" max="13830" width="17.33203125" style="539" customWidth="1"/>
    <col min="13831" max="13831" width="12.6640625" style="539" customWidth="1"/>
    <col min="13832" max="13842" width="11.6640625" style="539" customWidth="1"/>
    <col min="13843" max="13843" width="13.109375" style="539" customWidth="1"/>
    <col min="13844" max="13844" width="12.109375" style="539" customWidth="1"/>
    <col min="13845" max="13845" width="13.109375" style="539" customWidth="1"/>
    <col min="13846" max="13847" width="11.44140625" style="539" customWidth="1"/>
    <col min="13848" max="13848" width="12.6640625" style="539" customWidth="1"/>
    <col min="13849" max="14080" width="8.6640625" style="539"/>
    <col min="14081" max="14081" width="4.109375" style="539" customWidth="1"/>
    <col min="14082" max="14082" width="43.33203125" style="539" customWidth="1"/>
    <col min="14083" max="14083" width="7.6640625" style="539" customWidth="1"/>
    <col min="14084" max="14084" width="4.6640625" style="539" customWidth="1"/>
    <col min="14085" max="14085" width="13.44140625" style="539" customWidth="1"/>
    <col min="14086" max="14086" width="17.33203125" style="539" customWidth="1"/>
    <col min="14087" max="14087" width="12.6640625" style="539" customWidth="1"/>
    <col min="14088" max="14098" width="11.6640625" style="539" customWidth="1"/>
    <col min="14099" max="14099" width="13.109375" style="539" customWidth="1"/>
    <col min="14100" max="14100" width="12.109375" style="539" customWidth="1"/>
    <col min="14101" max="14101" width="13.109375" style="539" customWidth="1"/>
    <col min="14102" max="14103" width="11.44140625" style="539" customWidth="1"/>
    <col min="14104" max="14104" width="12.6640625" style="539" customWidth="1"/>
    <col min="14105" max="14336" width="8.6640625" style="539"/>
    <col min="14337" max="14337" width="4.109375" style="539" customWidth="1"/>
    <col min="14338" max="14338" width="43.33203125" style="539" customWidth="1"/>
    <col min="14339" max="14339" width="7.6640625" style="539" customWidth="1"/>
    <col min="14340" max="14340" width="4.6640625" style="539" customWidth="1"/>
    <col min="14341" max="14341" width="13.44140625" style="539" customWidth="1"/>
    <col min="14342" max="14342" width="17.33203125" style="539" customWidth="1"/>
    <col min="14343" max="14343" width="12.6640625" style="539" customWidth="1"/>
    <col min="14344" max="14354" width="11.6640625" style="539" customWidth="1"/>
    <col min="14355" max="14355" width="13.109375" style="539" customWidth="1"/>
    <col min="14356" max="14356" width="12.109375" style="539" customWidth="1"/>
    <col min="14357" max="14357" width="13.109375" style="539" customWidth="1"/>
    <col min="14358" max="14359" width="11.44140625" style="539" customWidth="1"/>
    <col min="14360" max="14360" width="12.6640625" style="539" customWidth="1"/>
    <col min="14361" max="14592" width="8.6640625" style="539"/>
    <col min="14593" max="14593" width="4.109375" style="539" customWidth="1"/>
    <col min="14594" max="14594" width="43.33203125" style="539" customWidth="1"/>
    <col min="14595" max="14595" width="7.6640625" style="539" customWidth="1"/>
    <col min="14596" max="14596" width="4.6640625" style="539" customWidth="1"/>
    <col min="14597" max="14597" width="13.44140625" style="539" customWidth="1"/>
    <col min="14598" max="14598" width="17.33203125" style="539" customWidth="1"/>
    <col min="14599" max="14599" width="12.6640625" style="539" customWidth="1"/>
    <col min="14600" max="14610" width="11.6640625" style="539" customWidth="1"/>
    <col min="14611" max="14611" width="13.109375" style="539" customWidth="1"/>
    <col min="14612" max="14612" width="12.109375" style="539" customWidth="1"/>
    <col min="14613" max="14613" width="13.109375" style="539" customWidth="1"/>
    <col min="14614" max="14615" width="11.44140625" style="539" customWidth="1"/>
    <col min="14616" max="14616" width="12.6640625" style="539" customWidth="1"/>
    <col min="14617" max="14848" width="8.6640625" style="539"/>
    <col min="14849" max="14849" width="4.109375" style="539" customWidth="1"/>
    <col min="14850" max="14850" width="43.33203125" style="539" customWidth="1"/>
    <col min="14851" max="14851" width="7.6640625" style="539" customWidth="1"/>
    <col min="14852" max="14852" width="4.6640625" style="539" customWidth="1"/>
    <col min="14853" max="14853" width="13.44140625" style="539" customWidth="1"/>
    <col min="14854" max="14854" width="17.33203125" style="539" customWidth="1"/>
    <col min="14855" max="14855" width="12.6640625" style="539" customWidth="1"/>
    <col min="14856" max="14866" width="11.6640625" style="539" customWidth="1"/>
    <col min="14867" max="14867" width="13.109375" style="539" customWidth="1"/>
    <col min="14868" max="14868" width="12.109375" style="539" customWidth="1"/>
    <col min="14869" max="14869" width="13.109375" style="539" customWidth="1"/>
    <col min="14870" max="14871" width="11.44140625" style="539" customWidth="1"/>
    <col min="14872" max="14872" width="12.6640625" style="539" customWidth="1"/>
    <col min="14873" max="15104" width="8.6640625" style="539"/>
    <col min="15105" max="15105" width="4.109375" style="539" customWidth="1"/>
    <col min="15106" max="15106" width="43.33203125" style="539" customWidth="1"/>
    <col min="15107" max="15107" width="7.6640625" style="539" customWidth="1"/>
    <col min="15108" max="15108" width="4.6640625" style="539" customWidth="1"/>
    <col min="15109" max="15109" width="13.44140625" style="539" customWidth="1"/>
    <col min="15110" max="15110" width="17.33203125" style="539" customWidth="1"/>
    <col min="15111" max="15111" width="12.6640625" style="539" customWidth="1"/>
    <col min="15112" max="15122" width="11.6640625" style="539" customWidth="1"/>
    <col min="15123" max="15123" width="13.109375" style="539" customWidth="1"/>
    <col min="15124" max="15124" width="12.109375" style="539" customWidth="1"/>
    <col min="15125" max="15125" width="13.109375" style="539" customWidth="1"/>
    <col min="15126" max="15127" width="11.44140625" style="539" customWidth="1"/>
    <col min="15128" max="15128" width="12.6640625" style="539" customWidth="1"/>
    <col min="15129" max="15360" width="8.6640625" style="539"/>
    <col min="15361" max="15361" width="4.109375" style="539" customWidth="1"/>
    <col min="15362" max="15362" width="43.33203125" style="539" customWidth="1"/>
    <col min="15363" max="15363" width="7.6640625" style="539" customWidth="1"/>
    <col min="15364" max="15364" width="4.6640625" style="539" customWidth="1"/>
    <col min="15365" max="15365" width="13.44140625" style="539" customWidth="1"/>
    <col min="15366" max="15366" width="17.33203125" style="539" customWidth="1"/>
    <col min="15367" max="15367" width="12.6640625" style="539" customWidth="1"/>
    <col min="15368" max="15378" width="11.6640625" style="539" customWidth="1"/>
    <col min="15379" max="15379" width="13.109375" style="539" customWidth="1"/>
    <col min="15380" max="15380" width="12.109375" style="539" customWidth="1"/>
    <col min="15381" max="15381" width="13.109375" style="539" customWidth="1"/>
    <col min="15382" max="15383" width="11.44140625" style="539" customWidth="1"/>
    <col min="15384" max="15384" width="12.6640625" style="539" customWidth="1"/>
    <col min="15385" max="15616" width="8.6640625" style="539"/>
    <col min="15617" max="15617" width="4.109375" style="539" customWidth="1"/>
    <col min="15618" max="15618" width="43.33203125" style="539" customWidth="1"/>
    <col min="15619" max="15619" width="7.6640625" style="539" customWidth="1"/>
    <col min="15620" max="15620" width="4.6640625" style="539" customWidth="1"/>
    <col min="15621" max="15621" width="13.44140625" style="539" customWidth="1"/>
    <col min="15622" max="15622" width="17.33203125" style="539" customWidth="1"/>
    <col min="15623" max="15623" width="12.6640625" style="539" customWidth="1"/>
    <col min="15624" max="15634" width="11.6640625" style="539" customWidth="1"/>
    <col min="15635" max="15635" width="13.109375" style="539" customWidth="1"/>
    <col min="15636" max="15636" width="12.109375" style="539" customWidth="1"/>
    <col min="15637" max="15637" width="13.109375" style="539" customWidth="1"/>
    <col min="15638" max="15639" width="11.44140625" style="539" customWidth="1"/>
    <col min="15640" max="15640" width="12.6640625" style="539" customWidth="1"/>
    <col min="15641" max="15872" width="8.6640625" style="539"/>
    <col min="15873" max="15873" width="4.109375" style="539" customWidth="1"/>
    <col min="15874" max="15874" width="43.33203125" style="539" customWidth="1"/>
    <col min="15875" max="15875" width="7.6640625" style="539" customWidth="1"/>
    <col min="15876" max="15876" width="4.6640625" style="539" customWidth="1"/>
    <col min="15877" max="15877" width="13.44140625" style="539" customWidth="1"/>
    <col min="15878" max="15878" width="17.33203125" style="539" customWidth="1"/>
    <col min="15879" max="15879" width="12.6640625" style="539" customWidth="1"/>
    <col min="15880" max="15890" width="11.6640625" style="539" customWidth="1"/>
    <col min="15891" max="15891" width="13.109375" style="539" customWidth="1"/>
    <col min="15892" max="15892" width="12.109375" style="539" customWidth="1"/>
    <col min="15893" max="15893" width="13.109375" style="539" customWidth="1"/>
    <col min="15894" max="15895" width="11.44140625" style="539" customWidth="1"/>
    <col min="15896" max="15896" width="12.6640625" style="539" customWidth="1"/>
    <col min="15897" max="16128" width="8.6640625" style="539"/>
    <col min="16129" max="16129" width="4.109375" style="539" customWidth="1"/>
    <col min="16130" max="16130" width="43.33203125" style="539" customWidth="1"/>
    <col min="16131" max="16131" width="7.6640625" style="539" customWidth="1"/>
    <col min="16132" max="16132" width="4.6640625" style="539" customWidth="1"/>
    <col min="16133" max="16133" width="13.44140625" style="539" customWidth="1"/>
    <col min="16134" max="16134" width="17.33203125" style="539" customWidth="1"/>
    <col min="16135" max="16135" width="12.6640625" style="539" customWidth="1"/>
    <col min="16136" max="16146" width="11.6640625" style="539" customWidth="1"/>
    <col min="16147" max="16147" width="13.109375" style="539" customWidth="1"/>
    <col min="16148" max="16148" width="12.109375" style="539" customWidth="1"/>
    <col min="16149" max="16149" width="13.109375" style="539" customWidth="1"/>
    <col min="16150" max="16151" width="11.44140625" style="539" customWidth="1"/>
    <col min="16152" max="16152" width="12.6640625" style="539" customWidth="1"/>
    <col min="16153" max="16384" width="8.6640625" style="539"/>
  </cols>
  <sheetData>
    <row r="1" spans="1:6" s="533" customFormat="1" ht="13.8" thickBot="1" x14ac:dyDescent="0.3">
      <c r="A1" s="486" t="s">
        <v>0</v>
      </c>
      <c r="B1" s="487" t="s">
        <v>1</v>
      </c>
      <c r="C1" s="488" t="s">
        <v>248</v>
      </c>
      <c r="D1" s="488" t="s">
        <v>249</v>
      </c>
      <c r="E1" s="145" t="s">
        <v>250</v>
      </c>
      <c r="F1" s="146" t="s">
        <v>172</v>
      </c>
    </row>
    <row r="2" spans="1:6" ht="13.8" thickTop="1" x14ac:dyDescent="0.25">
      <c r="A2" s="534"/>
      <c r="B2" s="535"/>
      <c r="C2" s="536"/>
      <c r="D2" s="536"/>
      <c r="E2" s="537"/>
      <c r="F2" s="538"/>
    </row>
    <row r="3" spans="1:6" x14ac:dyDescent="0.25">
      <c r="A3" s="534"/>
      <c r="B3" s="489" t="s">
        <v>912</v>
      </c>
      <c r="C3" s="536"/>
      <c r="D3" s="536"/>
      <c r="E3" s="540"/>
      <c r="F3" s="538"/>
    </row>
    <row r="4" spans="1:6" x14ac:dyDescent="0.25">
      <c r="A4" s="534"/>
      <c r="B4" s="489"/>
      <c r="C4" s="536"/>
      <c r="D4" s="536"/>
      <c r="E4" s="540"/>
      <c r="F4" s="538"/>
    </row>
    <row r="5" spans="1:6" x14ac:dyDescent="0.25">
      <c r="A5" s="534"/>
      <c r="B5" s="489" t="s">
        <v>843</v>
      </c>
      <c r="C5" s="536"/>
      <c r="D5" s="536"/>
      <c r="E5" s="541"/>
      <c r="F5" s="538"/>
    </row>
    <row r="6" spans="1:6" x14ac:dyDescent="0.25">
      <c r="A6" s="534"/>
      <c r="B6" s="535"/>
      <c r="C6" s="536"/>
      <c r="D6" s="536"/>
      <c r="E6" s="541"/>
      <c r="F6" s="538"/>
    </row>
    <row r="7" spans="1:6" x14ac:dyDescent="0.25">
      <c r="A7" s="534"/>
      <c r="B7" s="489" t="s">
        <v>253</v>
      </c>
      <c r="C7" s="536"/>
      <c r="D7" s="536"/>
      <c r="E7" s="541"/>
      <c r="F7" s="538"/>
    </row>
    <row r="8" spans="1:6" x14ac:dyDescent="0.25">
      <c r="A8" s="534"/>
      <c r="B8" s="535"/>
      <c r="C8" s="536"/>
      <c r="D8" s="536"/>
      <c r="E8" s="541"/>
      <c r="F8" s="538"/>
    </row>
    <row r="9" spans="1:6" ht="12.75" customHeight="1" x14ac:dyDescent="0.25">
      <c r="A9" s="534"/>
      <c r="B9" s="489" t="s">
        <v>254</v>
      </c>
      <c r="C9" s="536"/>
      <c r="D9" s="536" t="s">
        <v>255</v>
      </c>
      <c r="E9" s="541"/>
      <c r="F9" s="538"/>
    </row>
    <row r="10" spans="1:6" ht="12.75" customHeight="1" x14ac:dyDescent="0.25">
      <c r="A10" s="534"/>
      <c r="B10" s="490"/>
      <c r="C10" s="536"/>
      <c r="D10" s="536"/>
      <c r="E10" s="541"/>
      <c r="F10" s="538"/>
    </row>
    <row r="11" spans="1:6" ht="12.75" customHeight="1" x14ac:dyDescent="0.25">
      <c r="A11" s="534"/>
      <c r="B11" s="489" t="s">
        <v>256</v>
      </c>
      <c r="C11" s="536"/>
      <c r="D11" s="536" t="s">
        <v>255</v>
      </c>
      <c r="E11" s="541"/>
      <c r="F11" s="538"/>
    </row>
    <row r="12" spans="1:6" ht="12.75" customHeight="1" x14ac:dyDescent="0.25">
      <c r="A12" s="534"/>
      <c r="B12" s="535"/>
      <c r="C12" s="536"/>
      <c r="D12" s="536"/>
      <c r="E12" s="541"/>
      <c r="F12" s="538"/>
    </row>
    <row r="13" spans="1:6" x14ac:dyDescent="0.25">
      <c r="A13" s="534"/>
      <c r="B13" s="535" t="s">
        <v>257</v>
      </c>
      <c r="C13" s="536"/>
      <c r="D13" s="536" t="s">
        <v>255</v>
      </c>
      <c r="E13" s="541"/>
      <c r="F13" s="538"/>
    </row>
    <row r="14" spans="1:6" x14ac:dyDescent="0.25">
      <c r="A14" s="534"/>
      <c r="B14" s="535"/>
      <c r="C14" s="536"/>
      <c r="D14" s="536"/>
      <c r="E14" s="541"/>
      <c r="F14" s="538"/>
    </row>
    <row r="15" spans="1:6" ht="79.2" x14ac:dyDescent="0.25">
      <c r="A15" s="534"/>
      <c r="B15" s="542" t="s">
        <v>258</v>
      </c>
      <c r="C15" s="536"/>
      <c r="D15" s="536"/>
      <c r="E15" s="541"/>
      <c r="F15" s="538"/>
    </row>
    <row r="16" spans="1:6" ht="12.75" customHeight="1" x14ac:dyDescent="0.25">
      <c r="A16" s="534"/>
      <c r="B16" s="542"/>
      <c r="C16" s="536"/>
      <c r="D16" s="536"/>
      <c r="E16" s="541"/>
      <c r="F16" s="538"/>
    </row>
    <row r="17" spans="1:6" ht="12.75" customHeight="1" x14ac:dyDescent="0.25">
      <c r="A17" s="534"/>
      <c r="B17" s="491" t="s">
        <v>259</v>
      </c>
      <c r="C17" s="536"/>
      <c r="D17" s="536" t="s">
        <v>255</v>
      </c>
      <c r="E17" s="541"/>
      <c r="F17" s="538"/>
    </row>
    <row r="18" spans="1:6" ht="12.75" customHeight="1" x14ac:dyDescent="0.25">
      <c r="A18" s="534"/>
      <c r="B18" s="542"/>
      <c r="C18" s="536"/>
      <c r="D18" s="536"/>
      <c r="E18" s="541"/>
      <c r="F18" s="538"/>
    </row>
    <row r="19" spans="1:6" ht="12.75" customHeight="1" x14ac:dyDescent="0.25">
      <c r="A19" s="534"/>
      <c r="B19" s="492" t="s">
        <v>260</v>
      </c>
      <c r="C19" s="536"/>
      <c r="D19" s="536"/>
      <c r="E19" s="541"/>
      <c r="F19" s="538"/>
    </row>
    <row r="20" spans="1:6" ht="12.75" customHeight="1" x14ac:dyDescent="0.25">
      <c r="A20" s="534"/>
      <c r="B20" s="542"/>
      <c r="C20" s="536"/>
      <c r="D20" s="536"/>
      <c r="E20" s="541"/>
      <c r="F20" s="538"/>
    </row>
    <row r="21" spans="1:6" ht="12.75" customHeight="1" x14ac:dyDescent="0.25">
      <c r="A21" s="534"/>
      <c r="B21" s="493" t="s">
        <v>261</v>
      </c>
      <c r="C21" s="536"/>
      <c r="D21" s="536" t="s">
        <v>255</v>
      </c>
      <c r="E21" s="541"/>
      <c r="F21" s="538"/>
    </row>
    <row r="22" spans="1:6" ht="12.75" customHeight="1" x14ac:dyDescent="0.25">
      <c r="A22" s="534"/>
      <c r="B22" s="542"/>
      <c r="C22" s="536"/>
      <c r="D22" s="536"/>
      <c r="E22" s="541"/>
      <c r="F22" s="538"/>
    </row>
    <row r="23" spans="1:6" ht="12.75" customHeight="1" x14ac:dyDescent="0.25">
      <c r="A23" s="534" t="s">
        <v>262</v>
      </c>
      <c r="B23" s="542" t="s">
        <v>263</v>
      </c>
      <c r="C23" s="536">
        <v>21</v>
      </c>
      <c r="D23" s="536" t="s">
        <v>264</v>
      </c>
      <c r="E23" s="541"/>
      <c r="F23" s="538">
        <f>E23*C23</f>
        <v>0</v>
      </c>
    </row>
    <row r="24" spans="1:6" ht="12.75" customHeight="1" x14ac:dyDescent="0.25">
      <c r="A24" s="534"/>
      <c r="B24" s="542"/>
      <c r="C24" s="536"/>
      <c r="D24" s="536"/>
      <c r="E24" s="541"/>
      <c r="F24" s="538"/>
    </row>
    <row r="25" spans="1:6" ht="12.75" customHeight="1" x14ac:dyDescent="0.25">
      <c r="A25" s="534"/>
      <c r="B25" s="493" t="s">
        <v>265</v>
      </c>
      <c r="C25" s="536"/>
      <c r="D25" s="536" t="s">
        <v>255</v>
      </c>
      <c r="E25" s="541"/>
      <c r="F25" s="538"/>
    </row>
    <row r="26" spans="1:6" ht="12.75" customHeight="1" x14ac:dyDescent="0.25">
      <c r="A26" s="534"/>
      <c r="B26" s="542"/>
      <c r="C26" s="536"/>
      <c r="D26" s="536"/>
      <c r="E26" s="541"/>
      <c r="F26" s="538"/>
    </row>
    <row r="27" spans="1:6" ht="25.5" customHeight="1" x14ac:dyDescent="0.25">
      <c r="A27" s="543" t="s">
        <v>266</v>
      </c>
      <c r="B27" s="542" t="s">
        <v>267</v>
      </c>
      <c r="C27" s="544">
        <v>17</v>
      </c>
      <c r="D27" s="544" t="s">
        <v>268</v>
      </c>
      <c r="E27" s="215"/>
      <c r="F27" s="161">
        <f>E27*C27</f>
        <v>0</v>
      </c>
    </row>
    <row r="28" spans="1:6" ht="11.25" customHeight="1" x14ac:dyDescent="0.25">
      <c r="A28" s="534"/>
      <c r="B28" s="542"/>
      <c r="C28" s="536"/>
      <c r="D28" s="536"/>
      <c r="E28" s="541"/>
      <c r="F28" s="538"/>
    </row>
    <row r="29" spans="1:6" ht="12.75" customHeight="1" x14ac:dyDescent="0.25">
      <c r="A29" s="534"/>
      <c r="B29" s="492" t="s">
        <v>271</v>
      </c>
      <c r="C29" s="536"/>
      <c r="D29" s="536" t="s">
        <v>255</v>
      </c>
      <c r="E29" s="541"/>
      <c r="F29" s="538"/>
    </row>
    <row r="30" spans="1:6" ht="12.75" customHeight="1" x14ac:dyDescent="0.25">
      <c r="A30" s="534"/>
      <c r="B30" s="542"/>
      <c r="C30" s="536"/>
      <c r="D30" s="536"/>
      <c r="E30" s="541"/>
      <c r="F30" s="538"/>
    </row>
    <row r="31" spans="1:6" ht="12.75" customHeight="1" x14ac:dyDescent="0.25">
      <c r="A31" s="534" t="s">
        <v>270</v>
      </c>
      <c r="B31" s="542" t="s">
        <v>273</v>
      </c>
      <c r="C31" s="536">
        <v>9</v>
      </c>
      <c r="D31" s="536" t="s">
        <v>268</v>
      </c>
      <c r="E31" s="541"/>
      <c r="F31" s="538">
        <f>C31*E31</f>
        <v>0</v>
      </c>
    </row>
    <row r="32" spans="1:6" ht="12.75" customHeight="1" x14ac:dyDescent="0.25">
      <c r="A32" s="534"/>
      <c r="B32" s="542"/>
      <c r="C32" s="536"/>
      <c r="D32" s="536"/>
      <c r="E32" s="541"/>
      <c r="F32" s="538"/>
    </row>
    <row r="33" spans="1:6" ht="12.75" customHeight="1" x14ac:dyDescent="0.25">
      <c r="A33" s="534"/>
      <c r="B33" s="542"/>
      <c r="C33" s="536"/>
      <c r="D33" s="536"/>
      <c r="E33" s="541"/>
      <c r="F33" s="538"/>
    </row>
    <row r="34" spans="1:6" ht="13.8" thickBot="1" x14ac:dyDescent="0.3">
      <c r="A34" s="545"/>
      <c r="B34" s="546"/>
      <c r="C34" s="547" t="s">
        <v>188</v>
      </c>
      <c r="D34" s="548"/>
      <c r="E34" s="549"/>
      <c r="F34" s="494">
        <f>SUM(F9:F33)</f>
        <v>0</v>
      </c>
    </row>
    <row r="35" spans="1:6" x14ac:dyDescent="0.25">
      <c r="A35" s="550"/>
      <c r="B35" s="551"/>
      <c r="C35" s="552"/>
      <c r="D35" s="553"/>
      <c r="E35" s="539"/>
      <c r="F35" s="495"/>
    </row>
    <row r="36" spans="1:6" ht="12.75" customHeight="1" x14ac:dyDescent="0.25">
      <c r="A36" s="534"/>
      <c r="B36" s="492" t="s">
        <v>274</v>
      </c>
      <c r="C36" s="536"/>
      <c r="D36" s="536" t="s">
        <v>255</v>
      </c>
      <c r="E36" s="541"/>
      <c r="F36" s="538"/>
    </row>
    <row r="37" spans="1:6" ht="12.75" customHeight="1" x14ac:dyDescent="0.25">
      <c r="A37" s="534"/>
      <c r="B37" s="542"/>
      <c r="C37" s="536"/>
      <c r="D37" s="536"/>
      <c r="E37" s="541"/>
      <c r="F37" s="538"/>
    </row>
    <row r="38" spans="1:6" ht="12.75" customHeight="1" x14ac:dyDescent="0.25">
      <c r="A38" s="534"/>
      <c r="B38" s="542" t="s">
        <v>275</v>
      </c>
      <c r="C38" s="536"/>
      <c r="D38" s="536" t="s">
        <v>255</v>
      </c>
      <c r="E38" s="541"/>
      <c r="F38" s="538"/>
    </row>
    <row r="39" spans="1:6" ht="12.75" customHeight="1" x14ac:dyDescent="0.25">
      <c r="A39" s="534"/>
      <c r="B39" s="542"/>
      <c r="C39" s="536"/>
      <c r="D39" s="536"/>
      <c r="E39" s="541"/>
      <c r="F39" s="538"/>
    </row>
    <row r="40" spans="1:6" ht="12.75" customHeight="1" x14ac:dyDescent="0.25">
      <c r="A40" s="534" t="s">
        <v>262</v>
      </c>
      <c r="B40" s="542" t="s">
        <v>277</v>
      </c>
      <c r="C40" s="536">
        <v>8</v>
      </c>
      <c r="D40" s="536" t="s">
        <v>268</v>
      </c>
      <c r="E40" s="541"/>
      <c r="F40" s="538">
        <f>C40*E40</f>
        <v>0</v>
      </c>
    </row>
    <row r="41" spans="1:6" ht="12.75" customHeight="1" x14ac:dyDescent="0.25">
      <c r="A41" s="534"/>
      <c r="B41" s="542"/>
      <c r="C41" s="536"/>
      <c r="D41" s="536"/>
      <c r="E41" s="541"/>
      <c r="F41" s="538"/>
    </row>
    <row r="42" spans="1:6" ht="26.4" x14ac:dyDescent="0.25">
      <c r="A42" s="534"/>
      <c r="B42" s="492" t="s">
        <v>278</v>
      </c>
      <c r="C42" s="536"/>
      <c r="D42" s="536" t="s">
        <v>255</v>
      </c>
      <c r="E42" s="541"/>
      <c r="F42" s="538"/>
    </row>
    <row r="43" spans="1:6" ht="12.75" customHeight="1" x14ac:dyDescent="0.25">
      <c r="A43" s="534"/>
      <c r="B43" s="542"/>
      <c r="C43" s="536"/>
      <c r="D43" s="536"/>
      <c r="E43" s="541"/>
      <c r="F43" s="538"/>
    </row>
    <row r="44" spans="1:6" ht="26.4" x14ac:dyDescent="0.25">
      <c r="A44" s="534"/>
      <c r="B44" s="493" t="s">
        <v>279</v>
      </c>
      <c r="C44" s="536"/>
      <c r="D44" s="536" t="s">
        <v>255</v>
      </c>
      <c r="E44" s="541"/>
      <c r="F44" s="538"/>
    </row>
    <row r="45" spans="1:6" ht="12.75" customHeight="1" x14ac:dyDescent="0.25">
      <c r="A45" s="534"/>
      <c r="B45" s="542"/>
      <c r="C45" s="536"/>
      <c r="D45" s="536"/>
      <c r="E45" s="541"/>
      <c r="F45" s="538"/>
    </row>
    <row r="46" spans="1:6" ht="12.75" customHeight="1" x14ac:dyDescent="0.25">
      <c r="A46" s="534" t="s">
        <v>266</v>
      </c>
      <c r="B46" s="542" t="s">
        <v>280</v>
      </c>
      <c r="C46" s="536">
        <v>8</v>
      </c>
      <c r="D46" s="536" t="s">
        <v>268</v>
      </c>
      <c r="E46" s="541"/>
      <c r="F46" s="538">
        <f>C46*E46</f>
        <v>0</v>
      </c>
    </row>
    <row r="47" spans="1:6" ht="12.75" customHeight="1" x14ac:dyDescent="0.25">
      <c r="A47" s="534"/>
      <c r="B47" s="542"/>
      <c r="C47" s="536"/>
      <c r="D47" s="536"/>
      <c r="E47" s="541"/>
      <c r="F47" s="538"/>
    </row>
    <row r="48" spans="1:6" x14ac:dyDescent="0.25">
      <c r="A48" s="534"/>
      <c r="B48" s="492" t="s">
        <v>281</v>
      </c>
      <c r="C48" s="536"/>
      <c r="D48" s="536" t="s">
        <v>255</v>
      </c>
      <c r="E48" s="541"/>
      <c r="F48" s="538"/>
    </row>
    <row r="49" spans="1:6" x14ac:dyDescent="0.25">
      <c r="A49" s="534"/>
      <c r="B49" s="542"/>
      <c r="C49" s="536"/>
      <c r="D49" s="536"/>
      <c r="E49" s="541"/>
      <c r="F49" s="538"/>
    </row>
    <row r="50" spans="1:6" ht="26.4" x14ac:dyDescent="0.25">
      <c r="A50" s="534"/>
      <c r="B50" s="542" t="s">
        <v>282</v>
      </c>
      <c r="C50" s="536"/>
      <c r="D50" s="536" t="s">
        <v>255</v>
      </c>
      <c r="E50" s="541"/>
      <c r="F50" s="538"/>
    </row>
    <row r="51" spans="1:6" ht="12.75" customHeight="1" x14ac:dyDescent="0.25">
      <c r="A51" s="534"/>
      <c r="B51" s="542"/>
      <c r="C51" s="536"/>
      <c r="D51" s="536"/>
      <c r="E51" s="541"/>
      <c r="F51" s="538"/>
    </row>
    <row r="52" spans="1:6" x14ac:dyDescent="0.25">
      <c r="A52" s="534" t="s">
        <v>270</v>
      </c>
      <c r="B52" s="542" t="s">
        <v>283</v>
      </c>
      <c r="C52" s="536">
        <v>5</v>
      </c>
      <c r="D52" s="536" t="s">
        <v>268</v>
      </c>
      <c r="E52" s="541"/>
      <c r="F52" s="538">
        <f>C52*E52</f>
        <v>0</v>
      </c>
    </row>
    <row r="53" spans="1:6" x14ac:dyDescent="0.25">
      <c r="A53" s="534"/>
      <c r="B53" s="542"/>
      <c r="C53" s="536"/>
      <c r="D53" s="536"/>
      <c r="E53" s="541"/>
      <c r="F53" s="538"/>
    </row>
    <row r="54" spans="1:6" x14ac:dyDescent="0.25">
      <c r="A54" s="534"/>
      <c r="B54" s="492" t="s">
        <v>284</v>
      </c>
      <c r="C54" s="536"/>
      <c r="D54" s="536" t="s">
        <v>255</v>
      </c>
      <c r="E54" s="541"/>
      <c r="F54" s="538"/>
    </row>
    <row r="55" spans="1:6" x14ac:dyDescent="0.25">
      <c r="A55" s="534"/>
      <c r="B55" s="542"/>
      <c r="C55" s="536"/>
      <c r="D55" s="536"/>
      <c r="E55" s="541"/>
      <c r="F55" s="538"/>
    </row>
    <row r="56" spans="1:6" ht="26.4" x14ac:dyDescent="0.25">
      <c r="A56" s="543" t="s">
        <v>272</v>
      </c>
      <c r="B56" s="542" t="s">
        <v>285</v>
      </c>
      <c r="C56" s="544">
        <v>62</v>
      </c>
      <c r="D56" s="544" t="s">
        <v>264</v>
      </c>
      <c r="E56" s="215"/>
      <c r="F56" s="161">
        <f>C56*E56</f>
        <v>0</v>
      </c>
    </row>
    <row r="57" spans="1:6" ht="12.75" customHeight="1" x14ac:dyDescent="0.25">
      <c r="A57" s="534"/>
      <c r="B57" s="542"/>
      <c r="C57" s="544"/>
      <c r="D57" s="544"/>
      <c r="E57" s="215"/>
      <c r="F57" s="161"/>
    </row>
    <row r="58" spans="1:6" ht="12.75" customHeight="1" x14ac:dyDescent="0.25">
      <c r="A58" s="534"/>
      <c r="B58" s="492" t="s">
        <v>286</v>
      </c>
      <c r="C58" s="536"/>
      <c r="D58" s="536"/>
      <c r="E58" s="541"/>
      <c r="F58" s="538"/>
    </row>
    <row r="59" spans="1:6" ht="12.75" customHeight="1" x14ac:dyDescent="0.25">
      <c r="A59" s="534"/>
      <c r="B59" s="542"/>
      <c r="C59" s="536"/>
      <c r="D59" s="536"/>
      <c r="E59" s="541"/>
      <c r="F59" s="538"/>
    </row>
    <row r="60" spans="1:6" ht="26.4" x14ac:dyDescent="0.25">
      <c r="A60" s="534"/>
      <c r="B60" s="491" t="s">
        <v>287</v>
      </c>
      <c r="C60" s="536"/>
      <c r="D60" s="536" t="s">
        <v>255</v>
      </c>
      <c r="E60" s="541"/>
      <c r="F60" s="538"/>
    </row>
    <row r="61" spans="1:6" ht="12.75" customHeight="1" x14ac:dyDescent="0.25">
      <c r="A61" s="534"/>
      <c r="B61" s="542"/>
      <c r="C61" s="536"/>
      <c r="D61" s="536"/>
      <c r="E61" s="541"/>
      <c r="F61" s="538"/>
    </row>
    <row r="62" spans="1:6" ht="26.4" x14ac:dyDescent="0.25">
      <c r="A62" s="534"/>
      <c r="B62" s="492" t="s">
        <v>913</v>
      </c>
      <c r="C62" s="536"/>
      <c r="D62" s="536" t="s">
        <v>255</v>
      </c>
      <c r="E62" s="541"/>
      <c r="F62" s="538"/>
    </row>
    <row r="63" spans="1:6" x14ac:dyDescent="0.25">
      <c r="A63" s="534"/>
      <c r="B63" s="542"/>
      <c r="C63" s="536"/>
      <c r="D63" s="536"/>
      <c r="E63" s="541"/>
      <c r="F63" s="538"/>
    </row>
    <row r="64" spans="1:6" x14ac:dyDescent="0.25">
      <c r="A64" s="534"/>
      <c r="B64" s="493" t="s">
        <v>914</v>
      </c>
      <c r="C64" s="536"/>
      <c r="D64" s="536" t="s">
        <v>255</v>
      </c>
      <c r="E64" s="541"/>
      <c r="F64" s="538"/>
    </row>
    <row r="65" spans="1:6" x14ac:dyDescent="0.25">
      <c r="A65" s="534"/>
      <c r="B65" s="542"/>
      <c r="C65" s="536"/>
      <c r="D65" s="536"/>
      <c r="E65" s="541"/>
      <c r="F65" s="538"/>
    </row>
    <row r="66" spans="1:6" ht="26.4" x14ac:dyDescent="0.25">
      <c r="A66" s="543" t="s">
        <v>276</v>
      </c>
      <c r="B66" s="542" t="s">
        <v>290</v>
      </c>
      <c r="C66" s="544">
        <v>1</v>
      </c>
      <c r="D66" s="544" t="s">
        <v>268</v>
      </c>
      <c r="E66" s="215"/>
      <c r="F66" s="161">
        <f>E66*C66</f>
        <v>0</v>
      </c>
    </row>
    <row r="67" spans="1:6" x14ac:dyDescent="0.25">
      <c r="A67" s="534"/>
      <c r="B67" s="542"/>
      <c r="C67" s="536"/>
      <c r="D67" s="536"/>
      <c r="E67" s="541"/>
      <c r="F67" s="538"/>
    </row>
    <row r="68" spans="1:6" ht="39" customHeight="1" x14ac:dyDescent="0.25">
      <c r="A68" s="534"/>
      <c r="B68" s="492" t="s">
        <v>829</v>
      </c>
      <c r="C68" s="536"/>
      <c r="D68" s="536" t="s">
        <v>255</v>
      </c>
      <c r="E68" s="541"/>
      <c r="F68" s="538"/>
    </row>
    <row r="69" spans="1:6" x14ac:dyDescent="0.25">
      <c r="A69" s="534"/>
      <c r="B69" s="492"/>
      <c r="C69" s="536"/>
      <c r="D69" s="536"/>
      <c r="E69" s="541"/>
      <c r="F69" s="538"/>
    </row>
    <row r="70" spans="1:6" x14ac:dyDescent="0.25">
      <c r="A70" s="534"/>
      <c r="B70" s="493" t="s">
        <v>292</v>
      </c>
      <c r="C70" s="536"/>
      <c r="D70" s="536" t="s">
        <v>255</v>
      </c>
      <c r="E70" s="541"/>
      <c r="F70" s="538"/>
    </row>
    <row r="71" spans="1:6" x14ac:dyDescent="0.25">
      <c r="A71" s="534"/>
      <c r="B71" s="542"/>
      <c r="C71" s="536"/>
      <c r="D71" s="536"/>
      <c r="E71" s="541"/>
      <c r="F71" s="538"/>
    </row>
    <row r="72" spans="1:6" x14ac:dyDescent="0.25">
      <c r="A72" s="534" t="s">
        <v>304</v>
      </c>
      <c r="B72" s="542" t="s">
        <v>293</v>
      </c>
      <c r="C72" s="536">
        <v>3</v>
      </c>
      <c r="D72" s="536" t="s">
        <v>268</v>
      </c>
      <c r="E72" s="541"/>
      <c r="F72" s="538">
        <f>E72*C72</f>
        <v>0</v>
      </c>
    </row>
    <row r="73" spans="1:6" ht="12.75" customHeight="1" x14ac:dyDescent="0.25">
      <c r="A73" s="534"/>
      <c r="B73" s="542"/>
      <c r="C73" s="536"/>
      <c r="D73" s="536"/>
      <c r="E73" s="537"/>
      <c r="F73" s="538"/>
    </row>
    <row r="74" spans="1:6" ht="13.8" thickBot="1" x14ac:dyDescent="0.3">
      <c r="A74" s="545"/>
      <c r="B74" s="546"/>
      <c r="C74" s="547" t="s">
        <v>188</v>
      </c>
      <c r="D74" s="548"/>
      <c r="E74" s="549"/>
      <c r="F74" s="494">
        <f>SUM(F37:F73)</f>
        <v>0</v>
      </c>
    </row>
    <row r="75" spans="1:6" x14ac:dyDescent="0.25">
      <c r="A75" s="550"/>
      <c r="B75" s="551"/>
      <c r="C75" s="552"/>
      <c r="D75" s="553"/>
      <c r="E75" s="539"/>
      <c r="F75" s="495"/>
    </row>
    <row r="76" spans="1:6" x14ac:dyDescent="0.25">
      <c r="A76" s="534"/>
      <c r="B76" s="493" t="s">
        <v>845</v>
      </c>
      <c r="C76" s="536"/>
      <c r="D76" s="536"/>
      <c r="E76" s="541"/>
      <c r="F76" s="538"/>
    </row>
    <row r="77" spans="1:6" ht="9.75" customHeight="1" x14ac:dyDescent="0.25">
      <c r="A77" s="534"/>
      <c r="B77" s="542"/>
      <c r="C77" s="536"/>
      <c r="D77" s="536"/>
      <c r="E77" s="541"/>
      <c r="F77" s="538"/>
    </row>
    <row r="78" spans="1:6" ht="12.75" customHeight="1" x14ac:dyDescent="0.25">
      <c r="A78" s="534" t="s">
        <v>262</v>
      </c>
      <c r="B78" s="542" t="s">
        <v>846</v>
      </c>
      <c r="C78" s="536">
        <v>3</v>
      </c>
      <c r="D78" s="536" t="s">
        <v>268</v>
      </c>
      <c r="E78" s="541"/>
      <c r="F78" s="538">
        <f>E78*C78</f>
        <v>0</v>
      </c>
    </row>
    <row r="79" spans="1:6" ht="12.75" customHeight="1" x14ac:dyDescent="0.25">
      <c r="A79" s="534"/>
      <c r="B79" s="542"/>
      <c r="C79" s="536"/>
      <c r="D79" s="536"/>
      <c r="E79" s="541"/>
      <c r="F79" s="538"/>
    </row>
    <row r="80" spans="1:6" ht="12.75" customHeight="1" x14ac:dyDescent="0.25">
      <c r="A80" s="534"/>
      <c r="B80" s="491" t="s">
        <v>301</v>
      </c>
      <c r="C80" s="536"/>
      <c r="D80" s="536" t="s">
        <v>255</v>
      </c>
      <c r="E80" s="541"/>
      <c r="F80" s="538"/>
    </row>
    <row r="81" spans="1:6" ht="12.75" customHeight="1" x14ac:dyDescent="0.25">
      <c r="A81" s="534"/>
      <c r="B81" s="492"/>
      <c r="C81" s="536"/>
      <c r="D81" s="536"/>
      <c r="E81" s="541"/>
      <c r="F81" s="538"/>
    </row>
    <row r="82" spans="1:6" ht="12.75" customHeight="1" x14ac:dyDescent="0.25">
      <c r="A82" s="534"/>
      <c r="B82" s="492" t="s">
        <v>302</v>
      </c>
      <c r="C82" s="536"/>
      <c r="D82" s="536"/>
      <c r="E82" s="541"/>
      <c r="F82" s="538"/>
    </row>
    <row r="83" spans="1:6" ht="12.75" customHeight="1" x14ac:dyDescent="0.25">
      <c r="A83" s="534"/>
      <c r="B83" s="542"/>
      <c r="C83" s="536"/>
      <c r="D83" s="536"/>
      <c r="E83" s="541"/>
      <c r="F83" s="538"/>
    </row>
    <row r="84" spans="1:6" x14ac:dyDescent="0.25">
      <c r="A84" s="534"/>
      <c r="B84" s="493" t="s">
        <v>848</v>
      </c>
      <c r="C84" s="536"/>
      <c r="D84" s="536"/>
      <c r="E84" s="541"/>
      <c r="F84" s="538"/>
    </row>
    <row r="85" spans="1:6" x14ac:dyDescent="0.25">
      <c r="A85" s="534"/>
      <c r="B85" s="542"/>
      <c r="C85" s="536"/>
      <c r="D85" s="536"/>
      <c r="E85" s="541"/>
      <c r="F85" s="538"/>
    </row>
    <row r="86" spans="1:6" x14ac:dyDescent="0.25">
      <c r="A86" s="534" t="s">
        <v>266</v>
      </c>
      <c r="B86" s="542" t="s">
        <v>849</v>
      </c>
      <c r="C86" s="536">
        <v>17</v>
      </c>
      <c r="D86" s="536" t="s">
        <v>314</v>
      </c>
      <c r="E86" s="541"/>
      <c r="F86" s="538">
        <f>E86*C86</f>
        <v>0</v>
      </c>
    </row>
    <row r="87" spans="1:6" ht="11.25" customHeight="1" x14ac:dyDescent="0.25">
      <c r="A87" s="534"/>
      <c r="B87" s="542"/>
      <c r="C87" s="536"/>
      <c r="D87" s="536"/>
      <c r="E87" s="541"/>
      <c r="F87" s="538"/>
    </row>
    <row r="88" spans="1:6" ht="26.4" x14ac:dyDescent="0.25">
      <c r="A88" s="534"/>
      <c r="B88" s="492" t="s">
        <v>329</v>
      </c>
      <c r="C88" s="536"/>
      <c r="D88" s="536" t="s">
        <v>255</v>
      </c>
      <c r="E88" s="541"/>
      <c r="F88" s="538"/>
    </row>
    <row r="89" spans="1:6" ht="9.75" customHeight="1" x14ac:dyDescent="0.25">
      <c r="A89" s="534"/>
      <c r="B89" s="542"/>
      <c r="C89" s="536"/>
      <c r="D89" s="536"/>
      <c r="E89" s="541"/>
      <c r="F89" s="538"/>
    </row>
    <row r="90" spans="1:6" ht="27" customHeight="1" x14ac:dyDescent="0.25">
      <c r="A90" s="534"/>
      <c r="B90" s="542" t="s">
        <v>330</v>
      </c>
      <c r="C90" s="536"/>
      <c r="D90" s="536"/>
      <c r="E90" s="541"/>
      <c r="F90" s="538"/>
    </row>
    <row r="91" spans="1:6" ht="9" customHeight="1" x14ac:dyDescent="0.25">
      <c r="A91" s="534"/>
      <c r="B91" s="542"/>
      <c r="C91" s="536"/>
      <c r="D91" s="536"/>
      <c r="E91" s="541"/>
      <c r="F91" s="538"/>
    </row>
    <row r="92" spans="1:6" ht="12.75" customHeight="1" x14ac:dyDescent="0.25">
      <c r="A92" s="534" t="s">
        <v>270</v>
      </c>
      <c r="B92" s="542" t="s">
        <v>331</v>
      </c>
      <c r="C92" s="536">
        <v>17</v>
      </c>
      <c r="D92" s="536" t="s">
        <v>264</v>
      </c>
      <c r="E92" s="541"/>
      <c r="F92" s="538">
        <f>E92*C92</f>
        <v>0</v>
      </c>
    </row>
    <row r="93" spans="1:6" ht="12.75" customHeight="1" x14ac:dyDescent="0.25">
      <c r="A93" s="534"/>
      <c r="B93" s="542"/>
      <c r="C93" s="536"/>
      <c r="D93" s="536"/>
      <c r="E93" s="541"/>
      <c r="F93" s="538"/>
    </row>
    <row r="94" spans="1:6" ht="12.75" customHeight="1" x14ac:dyDescent="0.25">
      <c r="A94" s="534"/>
      <c r="B94" s="492" t="s">
        <v>332</v>
      </c>
      <c r="C94" s="536"/>
      <c r="D94" s="536"/>
      <c r="E94" s="541"/>
      <c r="F94" s="538"/>
    </row>
    <row r="95" spans="1:6" ht="12.75" customHeight="1" x14ac:dyDescent="0.25">
      <c r="A95" s="534"/>
      <c r="B95" s="542"/>
      <c r="C95" s="536"/>
      <c r="D95" s="536"/>
      <c r="E95" s="541"/>
      <c r="F95" s="538"/>
    </row>
    <row r="96" spans="1:6" ht="12.75" customHeight="1" x14ac:dyDescent="0.25">
      <c r="A96" s="534"/>
      <c r="B96" s="491" t="s">
        <v>333</v>
      </c>
      <c r="C96" s="536"/>
      <c r="D96" s="536" t="s">
        <v>255</v>
      </c>
      <c r="E96" s="541"/>
      <c r="F96" s="538"/>
    </row>
    <row r="97" spans="1:6" ht="12.75" customHeight="1" x14ac:dyDescent="0.25">
      <c r="A97" s="534"/>
      <c r="B97" s="542"/>
      <c r="C97" s="536"/>
      <c r="D97" s="536"/>
      <c r="E97" s="541"/>
      <c r="F97" s="538"/>
    </row>
    <row r="98" spans="1:6" ht="26.4" x14ac:dyDescent="0.25">
      <c r="A98" s="534"/>
      <c r="B98" s="492" t="s">
        <v>915</v>
      </c>
      <c r="C98" s="536"/>
      <c r="D98" s="536"/>
      <c r="E98" s="541"/>
      <c r="F98" s="538"/>
    </row>
    <row r="99" spans="1:6" ht="12.75" customHeight="1" x14ac:dyDescent="0.25">
      <c r="A99" s="534"/>
      <c r="B99" s="542"/>
      <c r="C99" s="536"/>
      <c r="D99" s="536"/>
      <c r="E99" s="541"/>
      <c r="F99" s="538"/>
    </row>
    <row r="100" spans="1:6" x14ac:dyDescent="0.25">
      <c r="A100" s="534"/>
      <c r="B100" s="493" t="s">
        <v>335</v>
      </c>
      <c r="C100" s="536"/>
      <c r="D100" s="536" t="s">
        <v>255</v>
      </c>
      <c r="E100" s="541"/>
      <c r="F100" s="538"/>
    </row>
    <row r="101" spans="1:6" ht="12.75" customHeight="1" x14ac:dyDescent="0.25">
      <c r="A101" s="534"/>
      <c r="B101" s="542"/>
      <c r="C101" s="536"/>
      <c r="D101" s="536"/>
      <c r="E101" s="541"/>
      <c r="F101" s="538"/>
    </row>
    <row r="102" spans="1:6" x14ac:dyDescent="0.25">
      <c r="A102" s="534" t="s">
        <v>272</v>
      </c>
      <c r="B102" s="542" t="s">
        <v>336</v>
      </c>
      <c r="C102" s="536">
        <v>22</v>
      </c>
      <c r="D102" s="536" t="s">
        <v>264</v>
      </c>
      <c r="E102" s="554"/>
      <c r="F102" s="555">
        <f>E102*C102</f>
        <v>0</v>
      </c>
    </row>
    <row r="103" spans="1:6" ht="7.5" customHeight="1" x14ac:dyDescent="0.25">
      <c r="A103" s="534"/>
      <c r="B103" s="551"/>
      <c r="C103" s="536"/>
      <c r="E103" s="554"/>
      <c r="F103" s="555"/>
    </row>
    <row r="104" spans="1:6" x14ac:dyDescent="0.25">
      <c r="A104" s="534"/>
      <c r="B104" s="496" t="s">
        <v>337</v>
      </c>
      <c r="C104" s="536"/>
      <c r="E104" s="554"/>
      <c r="F104" s="555"/>
    </row>
    <row r="105" spans="1:6" ht="7.5" customHeight="1" x14ac:dyDescent="0.25">
      <c r="A105" s="534"/>
      <c r="B105" s="542"/>
      <c r="C105" s="536"/>
      <c r="D105" s="536"/>
      <c r="E105" s="541"/>
      <c r="F105" s="538"/>
    </row>
    <row r="106" spans="1:6" ht="26.4" x14ac:dyDescent="0.25">
      <c r="A106" s="534"/>
      <c r="B106" s="491" t="s">
        <v>338</v>
      </c>
      <c r="C106" s="536"/>
      <c r="D106" s="536" t="s">
        <v>255</v>
      </c>
      <c r="E106" s="541"/>
      <c r="F106" s="538"/>
    </row>
    <row r="107" spans="1:6" ht="8.25" customHeight="1" x14ac:dyDescent="0.25">
      <c r="A107" s="534"/>
      <c r="B107" s="542"/>
      <c r="C107" s="536"/>
      <c r="D107" s="536"/>
      <c r="E107" s="541"/>
      <c r="F107" s="538"/>
    </row>
    <row r="108" spans="1:6" ht="26.4" x14ac:dyDescent="0.25">
      <c r="A108" s="534"/>
      <c r="B108" s="492" t="s">
        <v>339</v>
      </c>
      <c r="C108" s="536"/>
      <c r="D108" s="536" t="s">
        <v>255</v>
      </c>
      <c r="E108" s="541"/>
      <c r="F108" s="538"/>
    </row>
    <row r="109" spans="1:6" ht="9.75" customHeight="1" x14ac:dyDescent="0.25">
      <c r="A109" s="534"/>
      <c r="B109" s="542"/>
      <c r="C109" s="536"/>
      <c r="D109" s="536"/>
      <c r="E109" s="541"/>
      <c r="F109" s="538"/>
    </row>
    <row r="110" spans="1:6" ht="12.75" customHeight="1" x14ac:dyDescent="0.25">
      <c r="A110" s="534"/>
      <c r="B110" s="542" t="s">
        <v>340</v>
      </c>
      <c r="C110" s="536"/>
      <c r="D110" s="536" t="s">
        <v>255</v>
      </c>
      <c r="E110" s="541"/>
      <c r="F110" s="538"/>
    </row>
    <row r="111" spans="1:6" ht="9.75" customHeight="1" x14ac:dyDescent="0.25">
      <c r="A111" s="534"/>
      <c r="B111" s="542"/>
      <c r="C111" s="536"/>
      <c r="D111" s="536"/>
      <c r="E111" s="541"/>
      <c r="F111" s="538"/>
    </row>
    <row r="112" spans="1:6" ht="12.75" customHeight="1" x14ac:dyDescent="0.25">
      <c r="A112" s="534" t="s">
        <v>276</v>
      </c>
      <c r="B112" s="542" t="s">
        <v>341</v>
      </c>
      <c r="C112" s="536">
        <f>C92</f>
        <v>17</v>
      </c>
      <c r="D112" s="536" t="s">
        <v>264</v>
      </c>
      <c r="E112" s="541"/>
      <c r="F112" s="538">
        <f>E112*C112</f>
        <v>0</v>
      </c>
    </row>
    <row r="113" spans="1:6" x14ac:dyDescent="0.25">
      <c r="A113" s="534"/>
      <c r="B113" s="542"/>
      <c r="C113" s="536"/>
      <c r="D113" s="536"/>
      <c r="E113" s="541"/>
      <c r="F113" s="538"/>
    </row>
    <row r="114" spans="1:6" ht="13.8" thickBot="1" x14ac:dyDescent="0.3">
      <c r="A114" s="545"/>
      <c r="B114" s="556"/>
      <c r="C114" s="547" t="s">
        <v>188</v>
      </c>
      <c r="D114" s="548"/>
      <c r="E114" s="549"/>
      <c r="F114" s="494">
        <f>SUM(F77:F113)</f>
        <v>0</v>
      </c>
    </row>
    <row r="115" spans="1:6" x14ac:dyDescent="0.25">
      <c r="A115" s="534"/>
      <c r="B115" s="551"/>
      <c r="F115" s="538"/>
    </row>
    <row r="116" spans="1:6" x14ac:dyDescent="0.25">
      <c r="A116" s="534"/>
      <c r="B116" s="496" t="s">
        <v>347</v>
      </c>
      <c r="E116" s="497"/>
      <c r="F116" s="538"/>
    </row>
    <row r="117" spans="1:6" x14ac:dyDescent="0.25">
      <c r="A117" s="534"/>
      <c r="B117" s="496"/>
      <c r="E117" s="497"/>
      <c r="F117" s="538"/>
    </row>
    <row r="118" spans="1:6" x14ac:dyDescent="0.25">
      <c r="A118" s="534"/>
      <c r="B118" s="496" t="s">
        <v>348</v>
      </c>
      <c r="E118" s="497"/>
      <c r="F118" s="538"/>
    </row>
    <row r="119" spans="1:6" x14ac:dyDescent="0.25">
      <c r="A119" s="534"/>
      <c r="B119" s="551"/>
      <c r="E119" s="497"/>
      <c r="F119" s="538"/>
    </row>
    <row r="120" spans="1:6" x14ac:dyDescent="0.25">
      <c r="A120" s="534"/>
      <c r="B120" s="551"/>
      <c r="E120" s="497" t="s">
        <v>916</v>
      </c>
      <c r="F120" s="538">
        <f>F34</f>
        <v>0</v>
      </c>
    </row>
    <row r="121" spans="1:6" x14ac:dyDescent="0.25">
      <c r="A121" s="534"/>
      <c r="B121" s="551"/>
      <c r="E121" s="497"/>
      <c r="F121" s="538"/>
    </row>
    <row r="122" spans="1:6" x14ac:dyDescent="0.25">
      <c r="A122" s="534"/>
      <c r="B122" s="551"/>
      <c r="E122" s="497" t="s">
        <v>917</v>
      </c>
      <c r="F122" s="538">
        <f>F74</f>
        <v>0</v>
      </c>
    </row>
    <row r="123" spans="1:6" x14ac:dyDescent="0.25">
      <c r="A123" s="534"/>
      <c r="B123" s="551"/>
      <c r="E123" s="497"/>
      <c r="F123" s="538"/>
    </row>
    <row r="124" spans="1:6" x14ac:dyDescent="0.25">
      <c r="A124" s="534"/>
      <c r="B124" s="551"/>
      <c r="E124" s="497" t="s">
        <v>918</v>
      </c>
      <c r="F124" s="538">
        <f>F114</f>
        <v>0</v>
      </c>
    </row>
    <row r="125" spans="1:6" x14ac:dyDescent="0.25">
      <c r="A125" s="534"/>
      <c r="B125" s="551"/>
      <c r="C125" s="558"/>
      <c r="D125" s="558"/>
      <c r="E125" s="559"/>
      <c r="F125" s="538"/>
    </row>
    <row r="126" spans="1:6" ht="13.8" thickBot="1" x14ac:dyDescent="0.3">
      <c r="A126" s="545"/>
      <c r="B126" s="546"/>
      <c r="C126" s="560" t="s">
        <v>919</v>
      </c>
      <c r="D126" s="548"/>
      <c r="E126" s="549"/>
      <c r="F126" s="494">
        <f>SUM(F117:F125)</f>
        <v>0</v>
      </c>
    </row>
    <row r="127" spans="1:6" x14ac:dyDescent="0.25">
      <c r="A127" s="550"/>
      <c r="B127" s="561"/>
      <c r="C127" s="553"/>
      <c r="D127" s="553"/>
      <c r="E127" s="562"/>
      <c r="F127" s="498"/>
    </row>
    <row r="128" spans="1:6" x14ac:dyDescent="0.25">
      <c r="A128" s="534"/>
      <c r="B128" s="492" t="s">
        <v>445</v>
      </c>
      <c r="C128" s="536"/>
      <c r="D128" s="536"/>
      <c r="E128" s="541"/>
      <c r="F128" s="538"/>
    </row>
    <row r="129" spans="1:6" ht="8.25" customHeight="1" x14ac:dyDescent="0.25">
      <c r="A129" s="534"/>
      <c r="B129" s="542"/>
      <c r="C129" s="536"/>
      <c r="D129" s="536"/>
      <c r="E129" s="541"/>
      <c r="F129" s="538"/>
    </row>
    <row r="130" spans="1:6" x14ac:dyDescent="0.25">
      <c r="A130" s="534"/>
      <c r="B130" s="492" t="s">
        <v>286</v>
      </c>
      <c r="C130" s="536"/>
      <c r="D130" s="536"/>
      <c r="E130" s="541"/>
      <c r="F130" s="538"/>
    </row>
    <row r="131" spans="1:6" ht="8.25" customHeight="1" x14ac:dyDescent="0.25">
      <c r="A131" s="534"/>
      <c r="B131" s="542"/>
      <c r="C131" s="536"/>
      <c r="D131" s="536"/>
      <c r="E131" s="541"/>
      <c r="F131" s="538"/>
    </row>
    <row r="132" spans="1:6" x14ac:dyDescent="0.25">
      <c r="A132" s="534"/>
      <c r="B132" s="492" t="s">
        <v>357</v>
      </c>
      <c r="C132" s="536"/>
      <c r="D132" s="536" t="s">
        <v>255</v>
      </c>
      <c r="E132" s="541"/>
      <c r="F132" s="538"/>
    </row>
    <row r="133" spans="1:6" ht="9" customHeight="1" x14ac:dyDescent="0.25">
      <c r="A133" s="534"/>
      <c r="B133" s="493"/>
      <c r="C133" s="536"/>
      <c r="D133" s="536"/>
      <c r="E133" s="541"/>
      <c r="F133" s="538"/>
    </row>
    <row r="134" spans="1:6" x14ac:dyDescent="0.25">
      <c r="A134" s="534"/>
      <c r="B134" s="492" t="s">
        <v>256</v>
      </c>
      <c r="C134" s="536"/>
      <c r="D134" s="536" t="s">
        <v>255</v>
      </c>
      <c r="E134" s="541"/>
      <c r="F134" s="538"/>
    </row>
    <row r="135" spans="1:6" ht="9.75" customHeight="1" x14ac:dyDescent="0.25">
      <c r="A135" s="534"/>
      <c r="B135" s="542"/>
      <c r="C135" s="536"/>
      <c r="D135" s="536"/>
      <c r="E135" s="541"/>
      <c r="F135" s="538"/>
    </row>
    <row r="136" spans="1:6" x14ac:dyDescent="0.25">
      <c r="A136" s="534"/>
      <c r="B136" s="542" t="s">
        <v>358</v>
      </c>
      <c r="C136" s="536"/>
      <c r="D136" s="536" t="s">
        <v>255</v>
      </c>
      <c r="E136" s="541"/>
      <c r="F136" s="538"/>
    </row>
    <row r="137" spans="1:6" ht="9" customHeight="1" x14ac:dyDescent="0.25">
      <c r="A137" s="534"/>
      <c r="B137" s="542"/>
      <c r="C137" s="536"/>
      <c r="D137" s="536"/>
      <c r="E137" s="541"/>
      <c r="F137" s="538" t="s">
        <v>315</v>
      </c>
    </row>
    <row r="138" spans="1:6" ht="105.6" x14ac:dyDescent="0.25">
      <c r="A138" s="534"/>
      <c r="B138" s="542" t="s">
        <v>920</v>
      </c>
      <c r="C138" s="536"/>
      <c r="D138" s="536"/>
      <c r="E138" s="541"/>
      <c r="F138" s="538"/>
    </row>
    <row r="139" spans="1:6" ht="8.25" customHeight="1" x14ac:dyDescent="0.25">
      <c r="A139" s="534"/>
      <c r="B139" s="542"/>
      <c r="C139" s="536"/>
      <c r="D139" s="536"/>
      <c r="E139" s="541"/>
      <c r="F139" s="538"/>
    </row>
    <row r="140" spans="1:6" ht="26.4" x14ac:dyDescent="0.25">
      <c r="A140" s="534"/>
      <c r="B140" s="491" t="s">
        <v>287</v>
      </c>
      <c r="C140" s="536"/>
      <c r="D140" s="536" t="s">
        <v>255</v>
      </c>
      <c r="E140" s="541"/>
      <c r="F140" s="538"/>
    </row>
    <row r="141" spans="1:6" ht="5.25" customHeight="1" x14ac:dyDescent="0.25">
      <c r="A141" s="534"/>
      <c r="B141" s="542"/>
      <c r="C141" s="536"/>
      <c r="D141" s="536"/>
      <c r="E141" s="541"/>
      <c r="F141" s="538"/>
    </row>
    <row r="142" spans="1:6" ht="39" customHeight="1" x14ac:dyDescent="0.25">
      <c r="A142" s="534"/>
      <c r="B142" s="492" t="s">
        <v>829</v>
      </c>
      <c r="C142" s="536"/>
      <c r="D142" s="536" t="s">
        <v>255</v>
      </c>
      <c r="E142" s="541"/>
      <c r="F142" s="538"/>
    </row>
    <row r="143" spans="1:6" ht="12.75" customHeight="1" x14ac:dyDescent="0.25">
      <c r="A143" s="534"/>
      <c r="B143" s="492"/>
      <c r="C143" s="536"/>
      <c r="D143" s="536"/>
      <c r="E143" s="541"/>
      <c r="F143" s="538"/>
    </row>
    <row r="144" spans="1:6" ht="12.75" customHeight="1" x14ac:dyDescent="0.25">
      <c r="A144" s="534"/>
      <c r="B144" s="493" t="s">
        <v>446</v>
      </c>
      <c r="C144" s="563"/>
      <c r="D144" s="536"/>
      <c r="E144" s="541"/>
      <c r="F144" s="538"/>
    </row>
    <row r="145" spans="1:6" ht="9" customHeight="1" x14ac:dyDescent="0.25">
      <c r="A145" s="534"/>
      <c r="B145" s="542"/>
      <c r="C145" s="563"/>
      <c r="D145" s="536"/>
      <c r="E145" s="541"/>
      <c r="F145" s="538"/>
    </row>
    <row r="146" spans="1:6" ht="12.75" customHeight="1" x14ac:dyDescent="0.25">
      <c r="A146" s="534" t="s">
        <v>262</v>
      </c>
      <c r="B146" s="542" t="s">
        <v>921</v>
      </c>
      <c r="C146" s="563">
        <v>1</v>
      </c>
      <c r="D146" s="536" t="s">
        <v>268</v>
      </c>
      <c r="E146" s="541"/>
      <c r="F146" s="538">
        <f>E146*C146</f>
        <v>0</v>
      </c>
    </row>
    <row r="147" spans="1:6" ht="12.75" customHeight="1" x14ac:dyDescent="0.25">
      <c r="A147" s="534"/>
      <c r="B147" s="542"/>
      <c r="C147" s="563"/>
      <c r="D147" s="536"/>
      <c r="E147" s="541"/>
      <c r="F147" s="538"/>
    </row>
    <row r="148" spans="1:6" s="151" customFormat="1" x14ac:dyDescent="0.25">
      <c r="A148" s="148"/>
      <c r="B148" s="158" t="s">
        <v>922</v>
      </c>
      <c r="C148" s="149"/>
      <c r="D148" s="149"/>
      <c r="E148" s="260"/>
      <c r="F148" s="150"/>
    </row>
    <row r="149" spans="1:6" s="151" customFormat="1" ht="10.5" customHeight="1" x14ac:dyDescent="0.25">
      <c r="A149" s="148"/>
      <c r="B149" s="155"/>
      <c r="C149" s="149"/>
      <c r="D149" s="149"/>
      <c r="E149" s="260"/>
      <c r="F149" s="150"/>
    </row>
    <row r="150" spans="1:6" s="151" customFormat="1" x14ac:dyDescent="0.25">
      <c r="A150" s="148" t="s">
        <v>266</v>
      </c>
      <c r="B150" s="155" t="s">
        <v>361</v>
      </c>
      <c r="C150" s="177">
        <v>2</v>
      </c>
      <c r="D150" s="149" t="s">
        <v>268</v>
      </c>
      <c r="E150" s="260"/>
      <c r="F150" s="150">
        <f>E150*C150</f>
        <v>0</v>
      </c>
    </row>
    <row r="151" spans="1:6" ht="9" customHeight="1" x14ac:dyDescent="0.25">
      <c r="A151" s="534"/>
      <c r="B151" s="542"/>
      <c r="C151" s="563"/>
      <c r="D151" s="536"/>
      <c r="E151" s="541"/>
      <c r="F151" s="538"/>
    </row>
    <row r="152" spans="1:6" ht="12.75" customHeight="1" x14ac:dyDescent="0.25">
      <c r="A152" s="534"/>
      <c r="B152" s="491" t="s">
        <v>301</v>
      </c>
      <c r="C152" s="536"/>
      <c r="D152" s="536" t="s">
        <v>255</v>
      </c>
      <c r="E152" s="541"/>
      <c r="F152" s="538"/>
    </row>
    <row r="153" spans="1:6" ht="9" customHeight="1" x14ac:dyDescent="0.25">
      <c r="A153" s="534"/>
      <c r="B153" s="542"/>
      <c r="C153" s="536"/>
      <c r="D153" s="536"/>
      <c r="E153" s="541"/>
      <c r="F153" s="538"/>
    </row>
    <row r="154" spans="1:6" ht="12.75" customHeight="1" x14ac:dyDescent="0.25">
      <c r="A154" s="534"/>
      <c r="B154" s="492" t="s">
        <v>302</v>
      </c>
      <c r="C154" s="536"/>
      <c r="D154" s="536" t="s">
        <v>255</v>
      </c>
      <c r="E154" s="541"/>
      <c r="F154" s="538"/>
    </row>
    <row r="155" spans="1:6" ht="9" customHeight="1" x14ac:dyDescent="0.25">
      <c r="A155" s="534"/>
      <c r="B155" s="492"/>
      <c r="C155" s="536"/>
      <c r="D155" s="536"/>
      <c r="E155" s="541"/>
      <c r="F155" s="538"/>
    </row>
    <row r="156" spans="1:6" ht="12.75" customHeight="1" x14ac:dyDescent="0.25">
      <c r="A156" s="534"/>
      <c r="B156" s="493" t="s">
        <v>923</v>
      </c>
      <c r="C156" s="536"/>
      <c r="D156" s="536" t="s">
        <v>255</v>
      </c>
      <c r="E156" s="260"/>
      <c r="F156" s="538"/>
    </row>
    <row r="157" spans="1:6" ht="9" customHeight="1" x14ac:dyDescent="0.25">
      <c r="A157" s="534"/>
      <c r="B157" s="542"/>
      <c r="C157" s="536"/>
      <c r="D157" s="536"/>
      <c r="E157" s="260"/>
      <c r="F157" s="538"/>
    </row>
    <row r="158" spans="1:6" ht="12.75" customHeight="1" x14ac:dyDescent="0.25">
      <c r="A158" s="534" t="s">
        <v>270</v>
      </c>
      <c r="B158" s="542" t="s">
        <v>924</v>
      </c>
      <c r="C158" s="536">
        <v>8</v>
      </c>
      <c r="D158" s="536" t="s">
        <v>264</v>
      </c>
      <c r="E158" s="260"/>
      <c r="F158" s="538">
        <f>E158*C158</f>
        <v>0</v>
      </c>
    </row>
    <row r="159" spans="1:6" ht="9" customHeight="1" x14ac:dyDescent="0.25">
      <c r="A159" s="534"/>
      <c r="B159" s="542"/>
      <c r="C159" s="536"/>
      <c r="D159" s="536"/>
      <c r="E159" s="260"/>
      <c r="F159" s="538"/>
    </row>
    <row r="160" spans="1:6" s="151" customFormat="1" x14ac:dyDescent="0.25">
      <c r="A160" s="148"/>
      <c r="B160" s="158" t="s">
        <v>925</v>
      </c>
      <c r="C160" s="149"/>
      <c r="D160" s="149"/>
      <c r="E160" s="260"/>
      <c r="F160" s="150"/>
    </row>
    <row r="161" spans="1:6" s="151" customFormat="1" x14ac:dyDescent="0.25">
      <c r="A161" s="148" t="s">
        <v>272</v>
      </c>
      <c r="B161" s="155" t="s">
        <v>926</v>
      </c>
      <c r="C161" s="149">
        <v>21</v>
      </c>
      <c r="D161" s="149" t="s">
        <v>264</v>
      </c>
      <c r="E161" s="260"/>
      <c r="F161" s="150">
        <f>E161*C161</f>
        <v>0</v>
      </c>
    </row>
    <row r="162" spans="1:6" ht="12.75" customHeight="1" x14ac:dyDescent="0.25">
      <c r="A162" s="534"/>
      <c r="B162" s="542"/>
      <c r="C162" s="536"/>
      <c r="D162" s="536"/>
      <c r="E162" s="260"/>
      <c r="F162" s="538"/>
    </row>
    <row r="163" spans="1:6" ht="13.8" thickBot="1" x14ac:dyDescent="0.3">
      <c r="A163" s="545"/>
      <c r="B163" s="546"/>
      <c r="C163" s="547" t="s">
        <v>188</v>
      </c>
      <c r="D163" s="548"/>
      <c r="E163" s="549"/>
      <c r="F163" s="494">
        <f>SUM(F133:F162)</f>
        <v>0</v>
      </c>
    </row>
    <row r="164" spans="1:6" x14ac:dyDescent="0.25">
      <c r="A164" s="534"/>
      <c r="B164" s="564"/>
      <c r="C164" s="565"/>
      <c r="D164" s="536"/>
      <c r="E164" s="566"/>
      <c r="F164" s="538"/>
    </row>
    <row r="165" spans="1:6" ht="12.75" customHeight="1" x14ac:dyDescent="0.25">
      <c r="A165" s="534"/>
      <c r="B165" s="491" t="s">
        <v>316</v>
      </c>
      <c r="C165" s="536"/>
      <c r="D165" s="536" t="s">
        <v>255</v>
      </c>
      <c r="E165" s="537"/>
      <c r="F165" s="538"/>
    </row>
    <row r="166" spans="1:6" ht="9" customHeight="1" x14ac:dyDescent="0.25">
      <c r="A166" s="534"/>
      <c r="B166" s="491"/>
      <c r="C166" s="536"/>
      <c r="D166" s="536"/>
      <c r="E166" s="537"/>
      <c r="F166" s="538"/>
    </row>
    <row r="167" spans="1:6" ht="26.4" x14ac:dyDescent="0.25">
      <c r="A167" s="534"/>
      <c r="B167" s="492" t="s">
        <v>317</v>
      </c>
      <c r="C167" s="536"/>
      <c r="D167" s="536" t="s">
        <v>255</v>
      </c>
      <c r="E167" s="541"/>
      <c r="F167" s="538"/>
    </row>
    <row r="168" spans="1:6" ht="12.75" customHeight="1" x14ac:dyDescent="0.25">
      <c r="A168" s="534"/>
      <c r="B168" s="492"/>
      <c r="C168" s="536"/>
      <c r="D168" s="536"/>
      <c r="E168" s="541"/>
      <c r="F168" s="538"/>
    </row>
    <row r="169" spans="1:6" ht="12.75" customHeight="1" x14ac:dyDescent="0.25">
      <c r="A169" s="534"/>
      <c r="B169" s="493" t="s">
        <v>318</v>
      </c>
      <c r="C169" s="536"/>
      <c r="D169" s="536" t="s">
        <v>255</v>
      </c>
      <c r="E169" s="541"/>
      <c r="F169" s="538"/>
    </row>
    <row r="170" spans="1:6" ht="12.75" customHeight="1" x14ac:dyDescent="0.25">
      <c r="A170" s="534"/>
      <c r="B170" s="542"/>
      <c r="C170" s="536"/>
      <c r="D170" s="536"/>
      <c r="E170" s="541"/>
      <c r="F170" s="538"/>
    </row>
    <row r="171" spans="1:6" ht="12.75" customHeight="1" x14ac:dyDescent="0.25">
      <c r="A171" s="534"/>
      <c r="B171" s="542" t="s">
        <v>373</v>
      </c>
      <c r="C171" s="536"/>
      <c r="D171" s="536"/>
      <c r="E171" s="541"/>
      <c r="F171" s="538"/>
    </row>
    <row r="172" spans="1:6" ht="12.75" customHeight="1" x14ac:dyDescent="0.25">
      <c r="A172" s="534"/>
      <c r="B172" s="542"/>
      <c r="C172" s="536"/>
      <c r="D172" s="536"/>
      <c r="E172" s="541"/>
      <c r="F172" s="538"/>
    </row>
    <row r="173" spans="1:6" ht="12.75" customHeight="1" x14ac:dyDescent="0.25">
      <c r="A173" s="534" t="s">
        <v>262</v>
      </c>
      <c r="B173" s="542" t="s">
        <v>456</v>
      </c>
      <c r="C173" s="567">
        <v>0.06</v>
      </c>
      <c r="D173" s="536" t="s">
        <v>321</v>
      </c>
      <c r="E173" s="541"/>
      <c r="F173" s="538">
        <f>E173*C173</f>
        <v>0</v>
      </c>
    </row>
    <row r="174" spans="1:6" ht="14.25" customHeight="1" x14ac:dyDescent="0.25">
      <c r="A174" s="534"/>
      <c r="B174" s="551"/>
      <c r="C174" s="567"/>
      <c r="D174" s="536"/>
      <c r="E174" s="541"/>
      <c r="F174" s="538"/>
    </row>
    <row r="175" spans="1:6" s="151" customFormat="1" x14ac:dyDescent="0.25">
      <c r="A175" s="148" t="s">
        <v>266</v>
      </c>
      <c r="B175" s="542" t="s">
        <v>927</v>
      </c>
      <c r="C175" s="168">
        <v>0.08</v>
      </c>
      <c r="D175" s="149" t="s">
        <v>321</v>
      </c>
      <c r="E175" s="153"/>
      <c r="F175" s="150">
        <f>E175*C175</f>
        <v>0</v>
      </c>
    </row>
    <row r="176" spans="1:6" ht="10.5" customHeight="1" x14ac:dyDescent="0.25">
      <c r="A176" s="534"/>
      <c r="B176" s="542"/>
      <c r="C176" s="536"/>
      <c r="D176" s="536"/>
      <c r="E176" s="541"/>
      <c r="F176" s="538"/>
    </row>
    <row r="177" spans="1:6" ht="12.75" customHeight="1" x14ac:dyDescent="0.25">
      <c r="A177" s="534"/>
      <c r="B177" s="499" t="s">
        <v>326</v>
      </c>
      <c r="C177" s="536"/>
      <c r="D177" s="536" t="s">
        <v>255</v>
      </c>
      <c r="E177" s="540"/>
      <c r="F177" s="538"/>
    </row>
    <row r="178" spans="1:6" ht="12.75" customHeight="1" x14ac:dyDescent="0.25">
      <c r="A178" s="534"/>
      <c r="B178" s="551"/>
      <c r="C178" s="536"/>
      <c r="D178" s="536"/>
      <c r="E178" s="540"/>
      <c r="F178" s="538"/>
    </row>
    <row r="179" spans="1:6" ht="12.75" customHeight="1" x14ac:dyDescent="0.25">
      <c r="A179" s="534"/>
      <c r="B179" s="551" t="s">
        <v>374</v>
      </c>
      <c r="C179" s="536"/>
      <c r="D179" s="536"/>
      <c r="E179" s="540"/>
      <c r="F179" s="538"/>
    </row>
    <row r="180" spans="1:6" ht="12" customHeight="1" x14ac:dyDescent="0.25">
      <c r="A180" s="534"/>
      <c r="B180" s="551"/>
      <c r="C180" s="536"/>
      <c r="D180" s="536"/>
      <c r="E180" s="540"/>
      <c r="F180" s="538"/>
    </row>
    <row r="181" spans="1:6" ht="12.75" customHeight="1" x14ac:dyDescent="0.25">
      <c r="A181" s="534" t="s">
        <v>270</v>
      </c>
      <c r="B181" s="551" t="s">
        <v>456</v>
      </c>
      <c r="C181" s="568">
        <v>0.06</v>
      </c>
      <c r="D181" s="536" t="s">
        <v>321</v>
      </c>
      <c r="E181" s="540"/>
      <c r="F181" s="538">
        <f>E181*C181</f>
        <v>0</v>
      </c>
    </row>
    <row r="182" spans="1:6" ht="12" customHeight="1" x14ac:dyDescent="0.25">
      <c r="A182" s="534"/>
      <c r="B182" s="551"/>
      <c r="C182" s="536"/>
      <c r="D182" s="536"/>
      <c r="E182" s="540"/>
      <c r="F182" s="538"/>
    </row>
    <row r="183" spans="1:6" ht="12.75" customHeight="1" x14ac:dyDescent="0.25">
      <c r="A183" s="534" t="s">
        <v>272</v>
      </c>
      <c r="B183" s="551" t="s">
        <v>928</v>
      </c>
      <c r="C183" s="568">
        <v>7.0000000000000007E-2</v>
      </c>
      <c r="D183" s="536" t="s">
        <v>321</v>
      </c>
      <c r="E183" s="540"/>
      <c r="F183" s="538">
        <f>E183*C183</f>
        <v>0</v>
      </c>
    </row>
    <row r="184" spans="1:6" ht="12.75" customHeight="1" x14ac:dyDescent="0.25">
      <c r="A184" s="534"/>
      <c r="B184" s="551"/>
      <c r="C184" s="568"/>
      <c r="D184" s="536"/>
      <c r="E184" s="540"/>
      <c r="F184" s="538"/>
    </row>
    <row r="185" spans="1:6" ht="12.75" customHeight="1" x14ac:dyDescent="0.25">
      <c r="A185" s="534"/>
      <c r="B185" s="492" t="s">
        <v>458</v>
      </c>
      <c r="C185" s="544"/>
      <c r="D185" s="544"/>
      <c r="E185" s="246"/>
      <c r="F185" s="247"/>
    </row>
    <row r="186" spans="1:6" ht="12.75" customHeight="1" x14ac:dyDescent="0.25">
      <c r="A186" s="534"/>
      <c r="B186" s="492"/>
      <c r="C186" s="544"/>
      <c r="D186" s="544"/>
      <c r="E186" s="246"/>
      <c r="F186" s="247"/>
    </row>
    <row r="187" spans="1:6" ht="26.4" x14ac:dyDescent="0.25">
      <c r="A187" s="534"/>
      <c r="B187" s="500" t="s">
        <v>929</v>
      </c>
      <c r="C187" s="544"/>
      <c r="D187" s="544" t="s">
        <v>255</v>
      </c>
      <c r="E187" s="246"/>
      <c r="F187" s="247"/>
    </row>
    <row r="188" spans="1:6" ht="12.75" customHeight="1" x14ac:dyDescent="0.25">
      <c r="A188" s="534"/>
      <c r="B188" s="542"/>
      <c r="C188" s="544"/>
      <c r="D188" s="544"/>
      <c r="E188" s="246"/>
      <c r="F188" s="247"/>
    </row>
    <row r="189" spans="1:6" s="571" customFormat="1" ht="26.4" x14ac:dyDescent="0.25">
      <c r="A189" s="569"/>
      <c r="B189" s="501" t="s">
        <v>798</v>
      </c>
      <c r="C189" s="570"/>
      <c r="D189" s="570"/>
      <c r="E189" s="449"/>
      <c r="F189" s="184"/>
    </row>
    <row r="190" spans="1:6" s="571" customFormat="1" ht="12.75" customHeight="1" x14ac:dyDescent="0.25">
      <c r="A190" s="569"/>
      <c r="B190" s="572"/>
      <c r="C190" s="570"/>
      <c r="D190" s="570"/>
      <c r="E190" s="449"/>
      <c r="F190" s="184"/>
    </row>
    <row r="191" spans="1:6" s="571" customFormat="1" ht="12.75" customHeight="1" x14ac:dyDescent="0.25">
      <c r="A191" s="569"/>
      <c r="B191" s="501" t="s">
        <v>799</v>
      </c>
      <c r="C191" s="570"/>
      <c r="D191" s="570"/>
      <c r="E191" s="449"/>
      <c r="F191" s="184"/>
    </row>
    <row r="192" spans="1:6" s="571" customFormat="1" ht="12.75" customHeight="1" x14ac:dyDescent="0.25">
      <c r="A192" s="569"/>
      <c r="B192" s="572"/>
      <c r="C192" s="570"/>
      <c r="D192" s="570"/>
      <c r="E192" s="449"/>
      <c r="F192" s="184"/>
    </row>
    <row r="193" spans="1:6" s="571" customFormat="1" ht="12.75" customHeight="1" x14ac:dyDescent="0.25">
      <c r="A193" s="569"/>
      <c r="B193" s="502" t="s">
        <v>930</v>
      </c>
      <c r="C193" s="570"/>
      <c r="D193" s="570"/>
      <c r="E193" s="449"/>
      <c r="F193" s="184"/>
    </row>
    <row r="194" spans="1:6" s="571" customFormat="1" ht="12.75" customHeight="1" x14ac:dyDescent="0.25">
      <c r="A194" s="569"/>
      <c r="B194" s="572"/>
      <c r="C194" s="570"/>
      <c r="D194" s="570"/>
      <c r="E194" s="449"/>
      <c r="F194" s="184"/>
    </row>
    <row r="195" spans="1:6" s="571" customFormat="1" ht="12.75" customHeight="1" x14ac:dyDescent="0.25">
      <c r="A195" s="569" t="s">
        <v>276</v>
      </c>
      <c r="B195" s="572" t="s">
        <v>931</v>
      </c>
      <c r="C195" s="570">
        <v>28</v>
      </c>
      <c r="D195" s="570" t="s">
        <v>402</v>
      </c>
      <c r="E195" s="449"/>
      <c r="F195" s="184">
        <f>E195*C195</f>
        <v>0</v>
      </c>
    </row>
    <row r="196" spans="1:6" s="571" customFormat="1" ht="12.75" customHeight="1" x14ac:dyDescent="0.25">
      <c r="A196" s="569"/>
      <c r="B196" s="572"/>
      <c r="C196" s="570"/>
      <c r="D196" s="570"/>
      <c r="E196" s="449"/>
      <c r="F196" s="184"/>
    </row>
    <row r="197" spans="1:6" s="571" customFormat="1" ht="12.75" customHeight="1" x14ac:dyDescent="0.25">
      <c r="A197" s="569" t="s">
        <v>304</v>
      </c>
      <c r="B197" s="572" t="s">
        <v>932</v>
      </c>
      <c r="C197" s="570">
        <v>65</v>
      </c>
      <c r="D197" s="570" t="s">
        <v>402</v>
      </c>
      <c r="E197" s="449"/>
      <c r="F197" s="184">
        <f>E197*C197</f>
        <v>0</v>
      </c>
    </row>
    <row r="198" spans="1:6" s="571" customFormat="1" ht="12.75" customHeight="1" x14ac:dyDescent="0.25">
      <c r="A198" s="569"/>
      <c r="B198" s="572"/>
      <c r="C198" s="570"/>
      <c r="D198" s="570"/>
      <c r="E198" s="449"/>
      <c r="F198" s="184"/>
    </row>
    <row r="199" spans="1:6" s="571" customFormat="1" ht="12.75" customHeight="1" x14ac:dyDescent="0.25">
      <c r="A199" s="569"/>
      <c r="B199" s="502" t="s">
        <v>933</v>
      </c>
      <c r="C199" s="570"/>
      <c r="D199" s="570"/>
      <c r="E199" s="449"/>
      <c r="F199" s="184"/>
    </row>
    <row r="200" spans="1:6" s="571" customFormat="1" ht="12.75" customHeight="1" x14ac:dyDescent="0.25">
      <c r="A200" s="569"/>
      <c r="B200" s="572"/>
      <c r="C200" s="570"/>
      <c r="D200" s="570"/>
      <c r="E200" s="449"/>
      <c r="F200" s="184"/>
    </row>
    <row r="201" spans="1:6" s="571" customFormat="1" ht="12.75" customHeight="1" x14ac:dyDescent="0.25">
      <c r="A201" s="569" t="s">
        <v>307</v>
      </c>
      <c r="B201" s="572" t="s">
        <v>934</v>
      </c>
      <c r="C201" s="570">
        <v>144</v>
      </c>
      <c r="D201" s="570" t="s">
        <v>402</v>
      </c>
      <c r="E201" s="449"/>
      <c r="F201" s="184">
        <f>E201*C201</f>
        <v>0</v>
      </c>
    </row>
    <row r="202" spans="1:6" s="571" customFormat="1" ht="12.75" customHeight="1" x14ac:dyDescent="0.25">
      <c r="A202" s="569"/>
      <c r="B202" s="572"/>
      <c r="C202" s="570"/>
      <c r="D202" s="570"/>
      <c r="E202" s="449"/>
      <c r="F202" s="184"/>
    </row>
    <row r="203" spans="1:6" s="571" customFormat="1" ht="12.75" customHeight="1" x14ac:dyDescent="0.25">
      <c r="A203" s="569"/>
      <c r="B203" s="502" t="s">
        <v>935</v>
      </c>
      <c r="C203" s="570"/>
      <c r="D203" s="570"/>
      <c r="E203" s="449"/>
      <c r="F203" s="184"/>
    </row>
    <row r="204" spans="1:6" s="571" customFormat="1" ht="12.75" customHeight="1" x14ac:dyDescent="0.25">
      <c r="A204" s="569"/>
      <c r="B204" s="572"/>
      <c r="C204" s="570"/>
      <c r="D204" s="570"/>
      <c r="E204" s="449"/>
      <c r="F204" s="184"/>
    </row>
    <row r="205" spans="1:6" s="571" customFormat="1" ht="12.75" customHeight="1" x14ac:dyDescent="0.25">
      <c r="A205" s="569" t="s">
        <v>310</v>
      </c>
      <c r="B205" s="572" t="s">
        <v>936</v>
      </c>
      <c r="C205" s="570">
        <v>103</v>
      </c>
      <c r="D205" s="570" t="s">
        <v>402</v>
      </c>
      <c r="E205" s="449"/>
      <c r="F205" s="184">
        <f>E205*C205</f>
        <v>0</v>
      </c>
    </row>
    <row r="206" spans="1:6" x14ac:dyDescent="0.25">
      <c r="A206" s="534"/>
      <c r="B206" s="542"/>
      <c r="C206" s="536"/>
      <c r="D206" s="536"/>
      <c r="E206" s="541"/>
      <c r="F206" s="538"/>
    </row>
    <row r="207" spans="1:6" ht="13.8" thickBot="1" x14ac:dyDescent="0.3">
      <c r="A207" s="545"/>
      <c r="B207" s="546"/>
      <c r="C207" s="547" t="s">
        <v>188</v>
      </c>
      <c r="D207" s="548"/>
      <c r="E207" s="549"/>
      <c r="F207" s="494">
        <f>SUM(F166:F206)</f>
        <v>0</v>
      </c>
    </row>
    <row r="208" spans="1:6" x14ac:dyDescent="0.25">
      <c r="A208" s="534"/>
      <c r="B208" s="492"/>
      <c r="C208" s="536"/>
      <c r="D208" s="536"/>
      <c r="E208" s="573"/>
      <c r="F208" s="538"/>
    </row>
    <row r="209" spans="1:6" x14ac:dyDescent="0.25">
      <c r="A209" s="534"/>
      <c r="B209" s="492" t="s">
        <v>470</v>
      </c>
      <c r="C209" s="536"/>
      <c r="D209" s="536"/>
      <c r="E209" s="573"/>
      <c r="F209" s="538"/>
    </row>
    <row r="210" spans="1:6" x14ac:dyDescent="0.25">
      <c r="A210" s="534"/>
      <c r="B210" s="542"/>
      <c r="C210" s="536"/>
      <c r="D210" s="536"/>
      <c r="E210" s="573"/>
      <c r="F210" s="538"/>
    </row>
    <row r="211" spans="1:6" x14ac:dyDescent="0.25">
      <c r="A211" s="534"/>
      <c r="B211" s="492" t="s">
        <v>470</v>
      </c>
      <c r="C211" s="536"/>
      <c r="D211" s="536"/>
      <c r="E211" s="574"/>
      <c r="F211" s="538"/>
    </row>
    <row r="212" spans="1:6" x14ac:dyDescent="0.25">
      <c r="A212" s="534"/>
      <c r="B212" s="542"/>
      <c r="C212" s="536"/>
      <c r="D212" s="536"/>
      <c r="E212" s="574"/>
      <c r="F212" s="538"/>
    </row>
    <row r="213" spans="1:6" ht="26.4" x14ac:dyDescent="0.25">
      <c r="A213" s="534"/>
      <c r="B213" s="491" t="s">
        <v>937</v>
      </c>
      <c r="C213" s="536"/>
      <c r="D213" s="536" t="s">
        <v>255</v>
      </c>
      <c r="E213" s="574"/>
      <c r="F213" s="538"/>
    </row>
    <row r="214" spans="1:6" ht="10.5" customHeight="1" x14ac:dyDescent="0.25">
      <c r="A214" s="534"/>
      <c r="B214" s="491"/>
      <c r="C214" s="536"/>
      <c r="D214" s="536"/>
      <c r="E214" s="574"/>
      <c r="F214" s="538"/>
    </row>
    <row r="215" spans="1:6" ht="51.75" customHeight="1" x14ac:dyDescent="0.25">
      <c r="A215" s="534"/>
      <c r="B215" s="500" t="s">
        <v>938</v>
      </c>
      <c r="C215" s="536"/>
      <c r="D215" s="536" t="s">
        <v>255</v>
      </c>
      <c r="E215" s="574"/>
      <c r="F215" s="538"/>
    </row>
    <row r="216" spans="1:6" ht="9" customHeight="1" x14ac:dyDescent="0.25">
      <c r="A216" s="534"/>
      <c r="B216" s="503"/>
      <c r="C216" s="536"/>
      <c r="D216" s="536"/>
      <c r="E216" s="574"/>
      <c r="F216" s="538"/>
    </row>
    <row r="217" spans="1:6" x14ac:dyDescent="0.25">
      <c r="A217" s="534" t="s">
        <v>262</v>
      </c>
      <c r="B217" s="542" t="s">
        <v>473</v>
      </c>
      <c r="C217" s="536">
        <v>32</v>
      </c>
      <c r="D217" s="536" t="s">
        <v>264</v>
      </c>
      <c r="E217" s="574"/>
      <c r="F217" s="538">
        <f>E217*C217</f>
        <v>0</v>
      </c>
    </row>
    <row r="218" spans="1:6" ht="9" customHeight="1" x14ac:dyDescent="0.25">
      <c r="A218" s="534"/>
      <c r="B218" s="542"/>
      <c r="C218" s="536"/>
      <c r="D218" s="536"/>
      <c r="E218" s="574"/>
      <c r="F218" s="538"/>
    </row>
    <row r="219" spans="1:6" x14ac:dyDescent="0.25">
      <c r="A219" s="534"/>
      <c r="B219" s="493" t="s">
        <v>939</v>
      </c>
      <c r="C219" s="536"/>
      <c r="D219" s="536" t="s">
        <v>255</v>
      </c>
      <c r="E219" s="574"/>
      <c r="F219" s="538"/>
    </row>
    <row r="220" spans="1:6" ht="9" customHeight="1" x14ac:dyDescent="0.25">
      <c r="A220" s="534"/>
      <c r="B220" s="542"/>
      <c r="C220" s="536"/>
      <c r="D220" s="536"/>
      <c r="E220" s="574"/>
      <c r="F220" s="538"/>
    </row>
    <row r="221" spans="1:6" x14ac:dyDescent="0.25">
      <c r="A221" s="534" t="s">
        <v>266</v>
      </c>
      <c r="B221" s="542" t="s">
        <v>475</v>
      </c>
      <c r="C221" s="536">
        <v>19</v>
      </c>
      <c r="D221" s="536" t="s">
        <v>314</v>
      </c>
      <c r="E221" s="574"/>
      <c r="F221" s="538">
        <f>E221*C221</f>
        <v>0</v>
      </c>
    </row>
    <row r="222" spans="1:6" ht="10.5" customHeight="1" x14ac:dyDescent="0.25">
      <c r="A222" s="534"/>
      <c r="B222" s="491"/>
      <c r="C222" s="536"/>
      <c r="D222" s="536"/>
      <c r="E222" s="573"/>
      <c r="F222" s="538"/>
    </row>
    <row r="223" spans="1:6" x14ac:dyDescent="0.25">
      <c r="A223" s="534"/>
      <c r="B223" s="542"/>
      <c r="C223" s="536"/>
      <c r="D223" s="536"/>
      <c r="E223" s="537"/>
      <c r="F223" s="538"/>
    </row>
    <row r="224" spans="1:6" ht="13.8" thickBot="1" x14ac:dyDescent="0.3">
      <c r="A224" s="545"/>
      <c r="B224" s="546"/>
      <c r="C224" s="547" t="s">
        <v>188</v>
      </c>
      <c r="D224" s="548"/>
      <c r="E224" s="549"/>
      <c r="F224" s="494">
        <f>SUM(F211:F223)</f>
        <v>0</v>
      </c>
    </row>
    <row r="225" spans="1:6" x14ac:dyDescent="0.25">
      <c r="A225" s="534"/>
      <c r="B225" s="551"/>
      <c r="E225" s="566"/>
      <c r="F225" s="538"/>
    </row>
    <row r="226" spans="1:6" x14ac:dyDescent="0.25">
      <c r="A226" s="534"/>
      <c r="B226" s="496" t="s">
        <v>347</v>
      </c>
      <c r="E226" s="497"/>
      <c r="F226" s="538"/>
    </row>
    <row r="227" spans="1:6" x14ac:dyDescent="0.25">
      <c r="A227" s="534"/>
      <c r="B227" s="496"/>
      <c r="E227" s="497"/>
      <c r="F227" s="538"/>
    </row>
    <row r="228" spans="1:6" x14ac:dyDescent="0.25">
      <c r="A228" s="534"/>
      <c r="B228" s="496" t="s">
        <v>445</v>
      </c>
      <c r="E228" s="497"/>
      <c r="F228" s="538"/>
    </row>
    <row r="229" spans="1:6" x14ac:dyDescent="0.25">
      <c r="A229" s="534"/>
      <c r="B229" s="551"/>
      <c r="C229" s="575"/>
      <c r="E229" s="497" t="s">
        <v>940</v>
      </c>
      <c r="F229" s="538">
        <f>F163</f>
        <v>0</v>
      </c>
    </row>
    <row r="230" spans="1:6" x14ac:dyDescent="0.25">
      <c r="A230" s="534"/>
      <c r="B230" s="551"/>
      <c r="C230" s="575"/>
      <c r="E230" s="497"/>
      <c r="F230" s="538"/>
    </row>
    <row r="231" spans="1:6" x14ac:dyDescent="0.25">
      <c r="A231" s="534"/>
      <c r="B231" s="551"/>
      <c r="C231" s="575"/>
      <c r="E231" s="497" t="s">
        <v>941</v>
      </c>
      <c r="F231" s="538">
        <f>F207</f>
        <v>0</v>
      </c>
    </row>
    <row r="232" spans="1:6" x14ac:dyDescent="0.25">
      <c r="A232" s="534"/>
      <c r="B232" s="551"/>
      <c r="C232" s="575"/>
      <c r="E232" s="497"/>
      <c r="F232" s="538"/>
    </row>
    <row r="233" spans="1:6" x14ac:dyDescent="0.25">
      <c r="A233" s="534"/>
      <c r="B233" s="551"/>
      <c r="C233" s="575"/>
      <c r="E233" s="497" t="s">
        <v>942</v>
      </c>
      <c r="F233" s="538">
        <f>F224</f>
        <v>0</v>
      </c>
    </row>
    <row r="234" spans="1:6" x14ac:dyDescent="0.25">
      <c r="A234" s="534"/>
      <c r="B234" s="551"/>
      <c r="C234" s="576"/>
      <c r="D234" s="558"/>
      <c r="E234" s="559"/>
      <c r="F234" s="538"/>
    </row>
    <row r="235" spans="1:6" ht="13.8" thickBot="1" x14ac:dyDescent="0.3">
      <c r="A235" s="545"/>
      <c r="B235" s="546"/>
      <c r="C235" s="560" t="str">
        <f>C126</f>
        <v>To Gate House collection :</v>
      </c>
      <c r="D235" s="548"/>
      <c r="E235" s="549"/>
      <c r="F235" s="494">
        <f>SUM(F228:F234)</f>
        <v>0</v>
      </c>
    </row>
    <row r="236" spans="1:6" x14ac:dyDescent="0.25">
      <c r="A236" s="550"/>
      <c r="B236" s="577"/>
      <c r="C236" s="553"/>
      <c r="D236" s="578"/>
      <c r="E236" s="579"/>
      <c r="F236" s="498"/>
    </row>
    <row r="237" spans="1:6" x14ac:dyDescent="0.25">
      <c r="A237" s="534"/>
      <c r="B237" s="492" t="s">
        <v>495</v>
      </c>
      <c r="C237" s="536"/>
      <c r="D237" s="536"/>
      <c r="E237" s="537"/>
      <c r="F237" s="538"/>
    </row>
    <row r="238" spans="1:6" ht="8.25" customHeight="1" x14ac:dyDescent="0.25">
      <c r="A238" s="534"/>
      <c r="B238" s="492"/>
      <c r="C238" s="536"/>
      <c r="D238" s="536"/>
      <c r="E238" s="541"/>
      <c r="F238" s="538"/>
    </row>
    <row r="239" spans="1:6" x14ac:dyDescent="0.25">
      <c r="A239" s="534"/>
      <c r="B239" s="492" t="s">
        <v>357</v>
      </c>
      <c r="C239" s="536"/>
      <c r="D239" s="536" t="s">
        <v>255</v>
      </c>
      <c r="E239" s="541"/>
      <c r="F239" s="538"/>
    </row>
    <row r="240" spans="1:6" ht="7.5" customHeight="1" x14ac:dyDescent="0.25">
      <c r="A240" s="534"/>
      <c r="B240" s="492"/>
      <c r="C240" s="536"/>
      <c r="D240" s="536"/>
      <c r="E240" s="541"/>
      <c r="F240" s="538"/>
    </row>
    <row r="241" spans="1:7" x14ac:dyDescent="0.25">
      <c r="A241" s="534"/>
      <c r="B241" s="492" t="s">
        <v>256</v>
      </c>
      <c r="C241" s="536"/>
      <c r="D241" s="536" t="s">
        <v>255</v>
      </c>
      <c r="E241" s="541"/>
      <c r="F241" s="538"/>
    </row>
    <row r="242" spans="1:7" x14ac:dyDescent="0.25">
      <c r="A242" s="534"/>
      <c r="B242" s="542"/>
      <c r="C242" s="536"/>
      <c r="D242" s="536"/>
      <c r="E242" s="541"/>
      <c r="F242" s="538"/>
    </row>
    <row r="243" spans="1:7" x14ac:dyDescent="0.25">
      <c r="A243" s="534"/>
      <c r="B243" s="542" t="s">
        <v>358</v>
      </c>
      <c r="C243" s="536"/>
      <c r="D243" s="536" t="s">
        <v>255</v>
      </c>
      <c r="E243" s="541"/>
      <c r="F243" s="538"/>
    </row>
    <row r="244" spans="1:7" ht="8.25" customHeight="1" x14ac:dyDescent="0.25">
      <c r="A244" s="534"/>
      <c r="B244" s="542"/>
      <c r="C244" s="536"/>
      <c r="D244" s="536"/>
      <c r="E244" s="541"/>
      <c r="F244" s="538"/>
    </row>
    <row r="245" spans="1:7" ht="66" x14ac:dyDescent="0.25">
      <c r="A245" s="534"/>
      <c r="B245" s="542" t="s">
        <v>943</v>
      </c>
      <c r="C245" s="536"/>
      <c r="D245" s="536"/>
      <c r="E245" s="541"/>
      <c r="F245" s="538"/>
    </row>
    <row r="246" spans="1:7" ht="12.75" customHeight="1" x14ac:dyDescent="0.25">
      <c r="A246" s="534"/>
      <c r="B246" s="542"/>
      <c r="C246" s="536"/>
      <c r="D246" s="536"/>
      <c r="E246" s="541"/>
      <c r="F246" s="538"/>
    </row>
    <row r="247" spans="1:7" x14ac:dyDescent="0.25">
      <c r="A247" s="534"/>
      <c r="B247" s="492" t="s">
        <v>385</v>
      </c>
      <c r="C247" s="536"/>
      <c r="D247" s="536"/>
      <c r="E247" s="541"/>
      <c r="F247" s="538"/>
    </row>
    <row r="248" spans="1:7" ht="9" customHeight="1" x14ac:dyDescent="0.25">
      <c r="A248" s="534"/>
      <c r="B248" s="542"/>
      <c r="C248" s="536"/>
      <c r="D248" s="536"/>
      <c r="E248" s="541"/>
      <c r="F248" s="538"/>
    </row>
    <row r="249" spans="1:7" ht="26.4" x14ac:dyDescent="0.25">
      <c r="A249" s="534"/>
      <c r="B249" s="491" t="s">
        <v>287</v>
      </c>
      <c r="C249" s="536"/>
      <c r="D249" s="536" t="s">
        <v>255</v>
      </c>
      <c r="E249" s="541"/>
      <c r="F249" s="538"/>
    </row>
    <row r="250" spans="1:7" ht="8.25" customHeight="1" x14ac:dyDescent="0.25">
      <c r="A250" s="534"/>
      <c r="B250" s="491"/>
      <c r="C250" s="536"/>
      <c r="D250" s="536"/>
      <c r="E250" s="541"/>
      <c r="F250" s="538"/>
    </row>
    <row r="251" spans="1:7" ht="40.5" customHeight="1" x14ac:dyDescent="0.25">
      <c r="A251" s="534"/>
      <c r="B251" s="492" t="s">
        <v>829</v>
      </c>
      <c r="C251" s="536"/>
      <c r="D251" s="536" t="s">
        <v>255</v>
      </c>
      <c r="E251" s="541"/>
      <c r="F251" s="538"/>
    </row>
    <row r="252" spans="1:7" ht="12.75" customHeight="1" x14ac:dyDescent="0.25">
      <c r="A252" s="534"/>
      <c r="B252" s="542"/>
      <c r="C252" s="536"/>
      <c r="D252" s="536"/>
      <c r="E252" s="541"/>
      <c r="F252" s="538"/>
    </row>
    <row r="253" spans="1:7" ht="12.75" customHeight="1" x14ac:dyDescent="0.25">
      <c r="A253" s="534"/>
      <c r="B253" s="493" t="s">
        <v>497</v>
      </c>
      <c r="C253" s="536"/>
      <c r="D253" s="536"/>
      <c r="E253" s="541"/>
      <c r="F253" s="538"/>
    </row>
    <row r="254" spans="1:7" ht="12.75" customHeight="1" x14ac:dyDescent="0.25">
      <c r="A254" s="534"/>
      <c r="B254" s="542"/>
      <c r="C254" s="536"/>
      <c r="D254" s="536"/>
      <c r="E254" s="541"/>
      <c r="F254" s="538"/>
    </row>
    <row r="255" spans="1:7" ht="12.75" customHeight="1" x14ac:dyDescent="0.25">
      <c r="A255" s="534" t="s">
        <v>262</v>
      </c>
      <c r="B255" s="542" t="s">
        <v>364</v>
      </c>
      <c r="C255" s="536">
        <v>1</v>
      </c>
      <c r="D255" s="536" t="s">
        <v>268</v>
      </c>
      <c r="E255" s="541"/>
      <c r="F255" s="538">
        <f>E255*C255</f>
        <v>0</v>
      </c>
      <c r="G255" s="580"/>
    </row>
    <row r="256" spans="1:7" ht="12.75" customHeight="1" x14ac:dyDescent="0.25">
      <c r="A256" s="534"/>
      <c r="B256" s="542"/>
      <c r="C256" s="536"/>
      <c r="D256" s="536"/>
      <c r="E256" s="541"/>
      <c r="F256" s="538"/>
    </row>
    <row r="257" spans="1:6" ht="12.75" customHeight="1" x14ac:dyDescent="0.25">
      <c r="A257" s="534"/>
      <c r="B257" s="491" t="s">
        <v>301</v>
      </c>
      <c r="C257" s="536"/>
      <c r="D257" s="536" t="s">
        <v>255</v>
      </c>
      <c r="E257" s="541"/>
      <c r="F257" s="538"/>
    </row>
    <row r="258" spans="1:6" ht="12.75" customHeight="1" x14ac:dyDescent="0.25">
      <c r="A258" s="534"/>
      <c r="B258" s="491"/>
      <c r="C258" s="536"/>
      <c r="D258" s="536"/>
      <c r="E258" s="541"/>
      <c r="F258" s="538"/>
    </row>
    <row r="259" spans="1:6" ht="12.75" customHeight="1" x14ac:dyDescent="0.25">
      <c r="A259" s="534"/>
      <c r="B259" s="492" t="s">
        <v>302</v>
      </c>
      <c r="C259" s="536"/>
      <c r="D259" s="536" t="s">
        <v>255</v>
      </c>
      <c r="E259" s="541"/>
      <c r="F259" s="538"/>
    </row>
    <row r="260" spans="1:6" ht="12.75" customHeight="1" x14ac:dyDescent="0.25">
      <c r="A260" s="534"/>
      <c r="B260" s="542"/>
      <c r="C260" s="536"/>
      <c r="D260" s="536"/>
      <c r="E260" s="541"/>
      <c r="F260" s="538"/>
    </row>
    <row r="261" spans="1:6" ht="12.75" customHeight="1" x14ac:dyDescent="0.25">
      <c r="A261" s="534"/>
      <c r="B261" s="493" t="s">
        <v>498</v>
      </c>
      <c r="C261" s="536"/>
      <c r="D261" s="536"/>
      <c r="E261" s="541"/>
      <c r="F261" s="538"/>
    </row>
    <row r="262" spans="1:6" ht="12.75" customHeight="1" x14ac:dyDescent="0.25">
      <c r="A262" s="534"/>
      <c r="B262" s="542"/>
      <c r="C262" s="536"/>
      <c r="D262" s="536"/>
      <c r="E262" s="541"/>
      <c r="F262" s="538"/>
    </row>
    <row r="263" spans="1:6" ht="12.75" customHeight="1" x14ac:dyDescent="0.25">
      <c r="A263" s="534" t="s">
        <v>266</v>
      </c>
      <c r="B263" s="542" t="s">
        <v>499</v>
      </c>
      <c r="C263" s="536">
        <v>8</v>
      </c>
      <c r="D263" s="536" t="s">
        <v>264</v>
      </c>
      <c r="E263" s="541"/>
      <c r="F263" s="538">
        <f>E263*C263</f>
        <v>0</v>
      </c>
    </row>
    <row r="264" spans="1:6" ht="12.75" customHeight="1" x14ac:dyDescent="0.25">
      <c r="A264" s="534"/>
      <c r="B264" s="542"/>
      <c r="C264" s="536"/>
      <c r="D264" s="536"/>
      <c r="E264" s="541"/>
      <c r="F264" s="538"/>
    </row>
    <row r="265" spans="1:6" ht="12.75" customHeight="1" x14ac:dyDescent="0.25">
      <c r="A265" s="534"/>
      <c r="B265" s="491" t="s">
        <v>500</v>
      </c>
      <c r="C265" s="536"/>
      <c r="D265" s="536"/>
      <c r="E265" s="541"/>
      <c r="F265" s="538"/>
    </row>
    <row r="266" spans="1:6" x14ac:dyDescent="0.25">
      <c r="A266" s="534"/>
      <c r="B266" s="491"/>
      <c r="C266" s="536"/>
      <c r="D266" s="536"/>
      <c r="E266" s="541"/>
      <c r="F266" s="538"/>
    </row>
    <row r="267" spans="1:6" ht="26.4" x14ac:dyDescent="0.25">
      <c r="A267" s="534"/>
      <c r="B267" s="492" t="s">
        <v>317</v>
      </c>
      <c r="C267" s="536"/>
      <c r="D267" s="536" t="s">
        <v>255</v>
      </c>
      <c r="E267" s="541"/>
      <c r="F267" s="538"/>
    </row>
    <row r="268" spans="1:6" x14ac:dyDescent="0.25">
      <c r="A268" s="534"/>
      <c r="B268" s="492"/>
      <c r="C268" s="536"/>
      <c r="D268" s="536"/>
      <c r="E268" s="541"/>
      <c r="F268" s="538"/>
    </row>
    <row r="269" spans="1:6" x14ac:dyDescent="0.25">
      <c r="A269" s="534"/>
      <c r="B269" s="493" t="s">
        <v>318</v>
      </c>
      <c r="C269" s="536"/>
      <c r="D269" s="536" t="s">
        <v>255</v>
      </c>
      <c r="E269" s="541"/>
      <c r="F269" s="538"/>
    </row>
    <row r="270" spans="1:6" x14ac:dyDescent="0.25">
      <c r="A270" s="534"/>
      <c r="B270" s="542"/>
      <c r="C270" s="536"/>
      <c r="D270" s="536"/>
      <c r="E270" s="541"/>
      <c r="F270" s="538"/>
    </row>
    <row r="271" spans="1:6" x14ac:dyDescent="0.25">
      <c r="A271" s="534"/>
      <c r="B271" s="491" t="s">
        <v>501</v>
      </c>
      <c r="C271" s="536"/>
      <c r="D271" s="536"/>
      <c r="E271" s="541"/>
      <c r="F271" s="538"/>
    </row>
    <row r="272" spans="1:6" x14ac:dyDescent="0.25">
      <c r="A272" s="534"/>
      <c r="B272" s="539"/>
      <c r="C272" s="536"/>
      <c r="D272" s="536"/>
      <c r="E272" s="541"/>
      <c r="F272" s="538"/>
    </row>
    <row r="273" spans="1:6" x14ac:dyDescent="0.25">
      <c r="A273" s="534" t="s">
        <v>270</v>
      </c>
      <c r="B273" s="542" t="s">
        <v>373</v>
      </c>
      <c r="C273" s="568">
        <v>0.04</v>
      </c>
      <c r="D273" s="536" t="s">
        <v>321</v>
      </c>
      <c r="E273" s="541"/>
      <c r="F273" s="538">
        <f>E273*C273</f>
        <v>0</v>
      </c>
    </row>
    <row r="274" spans="1:6" x14ac:dyDescent="0.25">
      <c r="A274" s="534"/>
      <c r="B274" s="542"/>
      <c r="C274" s="568"/>
      <c r="D274" s="536"/>
      <c r="E274" s="540"/>
      <c r="F274" s="538"/>
    </row>
    <row r="275" spans="1:6" x14ac:dyDescent="0.25">
      <c r="A275" s="534"/>
      <c r="B275" s="499" t="s">
        <v>326</v>
      </c>
      <c r="C275" s="568"/>
      <c r="D275" s="536"/>
      <c r="E275" s="540"/>
      <c r="F275" s="538"/>
    </row>
    <row r="276" spans="1:6" x14ac:dyDescent="0.25">
      <c r="A276" s="534"/>
      <c r="B276" s="499"/>
      <c r="C276" s="568"/>
      <c r="D276" s="536"/>
      <c r="E276" s="540"/>
      <c r="F276" s="538"/>
    </row>
    <row r="277" spans="1:6" x14ac:dyDescent="0.25">
      <c r="A277" s="534" t="s">
        <v>272</v>
      </c>
      <c r="B277" s="551" t="s">
        <v>374</v>
      </c>
      <c r="C277" s="568">
        <v>0.03</v>
      </c>
      <c r="D277" s="536" t="s">
        <v>321</v>
      </c>
      <c r="E277" s="541"/>
      <c r="F277" s="538">
        <f>E277*C277</f>
        <v>0</v>
      </c>
    </row>
    <row r="278" spans="1:6" x14ac:dyDescent="0.25">
      <c r="A278" s="534"/>
      <c r="B278" s="542"/>
      <c r="C278" s="536"/>
      <c r="D278" s="536"/>
      <c r="E278" s="537"/>
      <c r="F278" s="538"/>
    </row>
    <row r="279" spans="1:6" ht="13.8" thickBot="1" x14ac:dyDescent="0.3">
      <c r="A279" s="545"/>
      <c r="B279" s="546"/>
      <c r="C279" s="547" t="s">
        <v>188</v>
      </c>
      <c r="D279" s="548"/>
      <c r="E279" s="549"/>
      <c r="F279" s="494">
        <f>SUM(F239:F278)</f>
        <v>0</v>
      </c>
    </row>
    <row r="280" spans="1:6" x14ac:dyDescent="0.25">
      <c r="A280" s="581"/>
      <c r="B280" s="551"/>
      <c r="C280" s="552"/>
      <c r="D280" s="582"/>
      <c r="E280" s="539"/>
      <c r="F280" s="495"/>
    </row>
    <row r="281" spans="1:6" x14ac:dyDescent="0.25">
      <c r="A281" s="534"/>
      <c r="B281" s="492" t="s">
        <v>332</v>
      </c>
      <c r="C281" s="536"/>
      <c r="D281" s="536"/>
      <c r="E281" s="537"/>
      <c r="F281" s="538"/>
    </row>
    <row r="282" spans="1:6" x14ac:dyDescent="0.25">
      <c r="A282" s="534"/>
      <c r="B282" s="542"/>
      <c r="C282" s="536"/>
      <c r="D282" s="536"/>
      <c r="E282" s="537"/>
      <c r="F282" s="538"/>
    </row>
    <row r="283" spans="1:6" x14ac:dyDescent="0.25">
      <c r="A283" s="534"/>
      <c r="B283" s="491" t="s">
        <v>333</v>
      </c>
      <c r="C283" s="536"/>
      <c r="D283" s="536" t="s">
        <v>255</v>
      </c>
      <c r="E283" s="541"/>
      <c r="F283" s="538"/>
    </row>
    <row r="284" spans="1:6" x14ac:dyDescent="0.25">
      <c r="A284" s="534"/>
      <c r="B284" s="542"/>
      <c r="C284" s="536"/>
      <c r="D284" s="536"/>
      <c r="E284" s="541"/>
      <c r="F284" s="538"/>
    </row>
    <row r="285" spans="1:6" ht="26.4" x14ac:dyDescent="0.25">
      <c r="A285" s="534"/>
      <c r="B285" s="492" t="s">
        <v>944</v>
      </c>
      <c r="C285" s="536"/>
      <c r="D285" s="536"/>
      <c r="E285" s="541"/>
      <c r="F285" s="538"/>
    </row>
    <row r="286" spans="1:6" x14ac:dyDescent="0.25">
      <c r="A286" s="534"/>
      <c r="B286" s="542"/>
      <c r="C286" s="536"/>
      <c r="D286" s="536"/>
      <c r="E286" s="541"/>
      <c r="F286" s="538"/>
    </row>
    <row r="287" spans="1:6" x14ac:dyDescent="0.25">
      <c r="A287" s="534"/>
      <c r="B287" s="542" t="s">
        <v>945</v>
      </c>
      <c r="C287" s="536"/>
      <c r="D287" s="536" t="s">
        <v>255</v>
      </c>
      <c r="E287" s="541"/>
      <c r="F287" s="538"/>
    </row>
    <row r="288" spans="1:6" x14ac:dyDescent="0.25">
      <c r="A288" s="534"/>
      <c r="B288" s="542"/>
      <c r="C288" s="536"/>
      <c r="D288" s="536"/>
      <c r="E288" s="541"/>
      <c r="F288" s="538"/>
    </row>
    <row r="289" spans="1:6" x14ac:dyDescent="0.25">
      <c r="A289" s="534" t="s">
        <v>262</v>
      </c>
      <c r="B289" s="542" t="s">
        <v>504</v>
      </c>
      <c r="C289" s="536">
        <v>54</v>
      </c>
      <c r="D289" s="536" t="s">
        <v>264</v>
      </c>
      <c r="E289" s="541"/>
      <c r="F289" s="538">
        <f>E289*C289</f>
        <v>0</v>
      </c>
    </row>
    <row r="290" spans="1:6" x14ac:dyDescent="0.25">
      <c r="A290" s="534"/>
      <c r="B290" s="551"/>
      <c r="C290" s="536"/>
      <c r="D290" s="536"/>
      <c r="E290" s="540"/>
      <c r="F290" s="538"/>
    </row>
    <row r="291" spans="1:6" x14ac:dyDescent="0.25">
      <c r="A291" s="534"/>
      <c r="B291" s="542"/>
      <c r="C291" s="536"/>
      <c r="D291" s="536"/>
      <c r="E291" s="541"/>
      <c r="F291" s="538"/>
    </row>
    <row r="292" spans="1:6" x14ac:dyDescent="0.25">
      <c r="A292" s="534"/>
      <c r="B292" s="551"/>
      <c r="C292" s="536"/>
      <c r="D292" s="536"/>
      <c r="E292" s="540"/>
      <c r="F292" s="538"/>
    </row>
    <row r="293" spans="1:6" ht="12.75" customHeight="1" x14ac:dyDescent="0.25">
      <c r="A293" s="534"/>
      <c r="B293" s="542"/>
      <c r="C293" s="536"/>
      <c r="D293" s="536"/>
      <c r="E293" s="541"/>
      <c r="F293" s="538"/>
    </row>
    <row r="294" spans="1:6" x14ac:dyDescent="0.25">
      <c r="A294" s="534"/>
      <c r="B294" s="551"/>
      <c r="C294" s="536"/>
      <c r="D294" s="536"/>
      <c r="E294" s="540"/>
      <c r="F294" s="538"/>
    </row>
    <row r="295" spans="1:6" x14ac:dyDescent="0.25">
      <c r="A295" s="543"/>
      <c r="B295" s="542"/>
      <c r="C295" s="544"/>
      <c r="D295" s="544"/>
      <c r="E295" s="215"/>
      <c r="F295" s="161"/>
    </row>
    <row r="296" spans="1:6" x14ac:dyDescent="0.25">
      <c r="A296" s="543"/>
      <c r="B296" s="542"/>
      <c r="C296" s="544"/>
      <c r="D296" s="544"/>
      <c r="E296" s="216"/>
      <c r="F296" s="161"/>
    </row>
    <row r="297" spans="1:6" x14ac:dyDescent="0.25">
      <c r="A297" s="534"/>
      <c r="B297" s="542"/>
      <c r="C297" s="536"/>
      <c r="D297" s="536"/>
      <c r="E297" s="537"/>
      <c r="F297" s="538"/>
    </row>
    <row r="298" spans="1:6" ht="12.75" customHeight="1" x14ac:dyDescent="0.25">
      <c r="A298" s="534"/>
      <c r="B298" s="542"/>
      <c r="C298" s="536"/>
      <c r="D298" s="536"/>
      <c r="E298" s="450"/>
      <c r="F298" s="538"/>
    </row>
    <row r="299" spans="1:6" ht="12.75" customHeight="1" x14ac:dyDescent="0.25">
      <c r="A299" s="534"/>
      <c r="B299" s="542"/>
      <c r="C299" s="536"/>
      <c r="D299" s="536"/>
      <c r="E299" s="450"/>
      <c r="F299" s="538"/>
    </row>
    <row r="300" spans="1:6" x14ac:dyDescent="0.25">
      <c r="A300" s="534"/>
      <c r="B300" s="542"/>
      <c r="C300" s="536"/>
      <c r="D300" s="536"/>
      <c r="E300" s="537"/>
      <c r="F300" s="538"/>
    </row>
    <row r="301" spans="1:6" ht="13.8" thickBot="1" x14ac:dyDescent="0.3">
      <c r="A301" s="545"/>
      <c r="B301" s="546"/>
      <c r="C301" s="547" t="s">
        <v>188</v>
      </c>
      <c r="D301" s="548"/>
      <c r="E301" s="549"/>
      <c r="F301" s="494">
        <f>SUM(F283:F300)</f>
        <v>0</v>
      </c>
    </row>
    <row r="302" spans="1:6" x14ac:dyDescent="0.25">
      <c r="A302" s="534"/>
      <c r="B302" s="551"/>
      <c r="E302" s="566"/>
      <c r="F302" s="538"/>
    </row>
    <row r="303" spans="1:6" x14ac:dyDescent="0.25">
      <c r="A303" s="534"/>
      <c r="B303" s="551"/>
      <c r="E303" s="566"/>
      <c r="F303" s="538"/>
    </row>
    <row r="304" spans="1:6" x14ac:dyDescent="0.25">
      <c r="A304" s="534"/>
      <c r="B304" s="551"/>
      <c r="E304" s="566"/>
      <c r="F304" s="538"/>
    </row>
    <row r="305" spans="1:6" x14ac:dyDescent="0.25">
      <c r="A305" s="534"/>
      <c r="B305" s="496" t="s">
        <v>347</v>
      </c>
      <c r="E305" s="497"/>
      <c r="F305" s="538"/>
    </row>
    <row r="306" spans="1:6" x14ac:dyDescent="0.25">
      <c r="A306" s="534"/>
      <c r="B306" s="496"/>
      <c r="E306" s="497"/>
      <c r="F306" s="538"/>
    </row>
    <row r="307" spans="1:6" x14ac:dyDescent="0.25">
      <c r="A307" s="534"/>
      <c r="B307" s="496" t="s">
        <v>495</v>
      </c>
      <c r="E307" s="497"/>
      <c r="F307" s="538"/>
    </row>
    <row r="308" spans="1:6" x14ac:dyDescent="0.25">
      <c r="A308" s="534"/>
      <c r="B308" s="551"/>
      <c r="C308" s="575"/>
      <c r="E308" s="497" t="s">
        <v>946</v>
      </c>
      <c r="F308" s="538">
        <f>F279</f>
        <v>0</v>
      </c>
    </row>
    <row r="309" spans="1:6" x14ac:dyDescent="0.25">
      <c r="A309" s="534"/>
      <c r="B309" s="551"/>
      <c r="C309" s="575"/>
      <c r="E309" s="497"/>
      <c r="F309" s="538"/>
    </row>
    <row r="310" spans="1:6" x14ac:dyDescent="0.25">
      <c r="A310" s="534"/>
      <c r="B310" s="551"/>
      <c r="C310" s="575"/>
      <c r="E310" s="497" t="s">
        <v>947</v>
      </c>
      <c r="F310" s="538">
        <f>F301</f>
        <v>0</v>
      </c>
    </row>
    <row r="311" spans="1:6" x14ac:dyDescent="0.25">
      <c r="A311" s="534"/>
      <c r="B311" s="551"/>
      <c r="C311" s="575"/>
      <c r="E311" s="497"/>
      <c r="F311" s="538"/>
    </row>
    <row r="312" spans="1:6" x14ac:dyDescent="0.25">
      <c r="A312" s="534"/>
      <c r="B312" s="551"/>
      <c r="C312" s="575"/>
      <c r="E312" s="497"/>
      <c r="F312" s="538"/>
    </row>
    <row r="313" spans="1:6" x14ac:dyDescent="0.25">
      <c r="A313" s="534"/>
      <c r="B313" s="551"/>
      <c r="C313" s="575"/>
      <c r="E313" s="497"/>
      <c r="F313" s="538"/>
    </row>
    <row r="314" spans="1:6" x14ac:dyDescent="0.25">
      <c r="A314" s="534"/>
      <c r="B314" s="551"/>
      <c r="C314" s="576"/>
      <c r="D314" s="558"/>
      <c r="E314" s="497"/>
      <c r="F314" s="538"/>
    </row>
    <row r="315" spans="1:6" ht="13.8" thickBot="1" x14ac:dyDescent="0.3">
      <c r="A315" s="545"/>
      <c r="B315" s="546"/>
      <c r="C315" s="560" t="str">
        <f>C235</f>
        <v>To Gate House collection :</v>
      </c>
      <c r="D315" s="548"/>
      <c r="E315" s="549"/>
      <c r="F315" s="494">
        <f>SUM(F307:F314)</f>
        <v>0</v>
      </c>
    </row>
    <row r="316" spans="1:6" x14ac:dyDescent="0.25">
      <c r="A316" s="550"/>
      <c r="B316" s="577"/>
      <c r="C316" s="562"/>
      <c r="D316" s="553"/>
      <c r="E316" s="578"/>
      <c r="F316" s="498"/>
    </row>
    <row r="317" spans="1:6" x14ac:dyDescent="0.25">
      <c r="A317" s="534"/>
      <c r="B317" s="492" t="s">
        <v>510</v>
      </c>
      <c r="C317" s="536"/>
      <c r="D317" s="536"/>
      <c r="E317" s="537"/>
      <c r="F317" s="538"/>
    </row>
    <row r="318" spans="1:6" x14ac:dyDescent="0.25">
      <c r="A318" s="534"/>
      <c r="B318" s="542"/>
      <c r="C318" s="536"/>
      <c r="D318" s="536"/>
      <c r="E318" s="537"/>
      <c r="F318" s="538"/>
    </row>
    <row r="319" spans="1:6" x14ac:dyDescent="0.25">
      <c r="A319" s="534"/>
      <c r="B319" s="492" t="s">
        <v>357</v>
      </c>
      <c r="C319" s="536"/>
      <c r="D319" s="536" t="s">
        <v>255</v>
      </c>
      <c r="E319" s="537"/>
      <c r="F319" s="538"/>
    </row>
    <row r="320" spans="1:6" ht="12" customHeight="1" x14ac:dyDescent="0.25">
      <c r="A320" s="534"/>
      <c r="B320" s="492"/>
      <c r="C320" s="536"/>
      <c r="D320" s="536"/>
      <c r="E320" s="537"/>
      <c r="F320" s="538"/>
    </row>
    <row r="321" spans="1:6" x14ac:dyDescent="0.25">
      <c r="A321" s="534"/>
      <c r="B321" s="492" t="s">
        <v>256</v>
      </c>
      <c r="C321" s="536"/>
      <c r="D321" s="536" t="s">
        <v>255</v>
      </c>
      <c r="E321" s="537"/>
      <c r="F321" s="538"/>
    </row>
    <row r="322" spans="1:6" ht="12.75" customHeight="1" x14ac:dyDescent="0.25">
      <c r="A322" s="534"/>
      <c r="B322" s="491"/>
      <c r="C322" s="536"/>
      <c r="D322" s="536"/>
      <c r="E322" s="537"/>
      <c r="F322" s="538"/>
    </row>
    <row r="323" spans="1:6" x14ac:dyDescent="0.25">
      <c r="A323" s="534"/>
      <c r="B323" s="542" t="s">
        <v>358</v>
      </c>
      <c r="C323" s="536"/>
      <c r="D323" s="536" t="s">
        <v>255</v>
      </c>
      <c r="E323" s="537"/>
      <c r="F323" s="538"/>
    </row>
    <row r="324" spans="1:6" ht="66" x14ac:dyDescent="0.25">
      <c r="A324" s="534"/>
      <c r="B324" s="542" t="s">
        <v>511</v>
      </c>
      <c r="C324" s="536"/>
      <c r="D324" s="536"/>
      <c r="E324" s="537"/>
      <c r="F324" s="538"/>
    </row>
    <row r="325" spans="1:6" ht="13.5" customHeight="1" x14ac:dyDescent="0.25">
      <c r="A325" s="534"/>
      <c r="B325" s="542"/>
      <c r="C325" s="536"/>
      <c r="D325" s="536"/>
      <c r="E325" s="537"/>
      <c r="F325" s="538"/>
    </row>
    <row r="326" spans="1:6" x14ac:dyDescent="0.25">
      <c r="A326" s="534"/>
      <c r="B326" s="491" t="s">
        <v>512</v>
      </c>
      <c r="C326" s="536"/>
      <c r="D326" s="536" t="s">
        <v>255</v>
      </c>
      <c r="E326" s="573"/>
      <c r="F326" s="538"/>
    </row>
    <row r="327" spans="1:6" ht="12.75" customHeight="1" x14ac:dyDescent="0.25">
      <c r="A327" s="534"/>
      <c r="B327" s="542"/>
      <c r="C327" s="536"/>
      <c r="D327" s="536"/>
      <c r="E327" s="574"/>
      <c r="F327" s="538"/>
    </row>
    <row r="328" spans="1:6" ht="39.6" x14ac:dyDescent="0.25">
      <c r="A328" s="534"/>
      <c r="B328" s="492" t="s">
        <v>948</v>
      </c>
      <c r="C328" s="536"/>
      <c r="D328" s="536" t="s">
        <v>255</v>
      </c>
      <c r="E328" s="574"/>
      <c r="F328" s="538"/>
    </row>
    <row r="329" spans="1:6" ht="12.75" customHeight="1" x14ac:dyDescent="0.25">
      <c r="A329" s="534"/>
      <c r="B329" s="542"/>
      <c r="C329" s="536"/>
      <c r="D329" s="536"/>
      <c r="E329" s="574"/>
      <c r="F329" s="538"/>
    </row>
    <row r="330" spans="1:6" ht="91.5" customHeight="1" x14ac:dyDescent="0.25">
      <c r="A330" s="534"/>
      <c r="B330" s="504" t="s">
        <v>949</v>
      </c>
      <c r="C330" s="536"/>
      <c r="D330" s="536" t="s">
        <v>255</v>
      </c>
      <c r="E330" s="574"/>
      <c r="F330" s="538"/>
    </row>
    <row r="331" spans="1:6" ht="12.75" customHeight="1" x14ac:dyDescent="0.25">
      <c r="A331" s="534"/>
      <c r="B331" s="504"/>
      <c r="C331" s="536"/>
      <c r="D331" s="536"/>
      <c r="E331" s="574"/>
      <c r="F331" s="538"/>
    </row>
    <row r="332" spans="1:6" x14ac:dyDescent="0.25">
      <c r="A332" s="534" t="s">
        <v>262</v>
      </c>
      <c r="B332" s="542" t="s">
        <v>517</v>
      </c>
      <c r="C332" s="536">
        <v>1</v>
      </c>
      <c r="D332" s="536" t="s">
        <v>515</v>
      </c>
      <c r="E332" s="574"/>
      <c r="F332" s="538">
        <f>E332*C332</f>
        <v>0</v>
      </c>
    </row>
    <row r="333" spans="1:6" x14ac:dyDescent="0.25">
      <c r="A333" s="534"/>
      <c r="B333" s="542"/>
      <c r="C333" s="536"/>
      <c r="D333" s="536"/>
      <c r="E333" s="574"/>
      <c r="F333" s="538"/>
    </row>
    <row r="334" spans="1:6" x14ac:dyDescent="0.25">
      <c r="A334" s="534" t="s">
        <v>266</v>
      </c>
      <c r="B334" s="542" t="s">
        <v>950</v>
      </c>
      <c r="C334" s="536">
        <v>1</v>
      </c>
      <c r="D334" s="536" t="s">
        <v>515</v>
      </c>
      <c r="E334" s="574"/>
      <c r="F334" s="538">
        <f>E334*C334</f>
        <v>0</v>
      </c>
    </row>
    <row r="335" spans="1:6" x14ac:dyDescent="0.25">
      <c r="A335" s="534"/>
      <c r="B335" s="542"/>
      <c r="C335" s="536"/>
      <c r="D335" s="536"/>
      <c r="E335" s="574"/>
      <c r="F335" s="538"/>
    </row>
    <row r="336" spans="1:6" x14ac:dyDescent="0.25">
      <c r="A336" s="583"/>
      <c r="B336" s="564"/>
      <c r="C336" s="536"/>
      <c r="D336" s="536"/>
      <c r="E336" s="584"/>
      <c r="F336" s="538"/>
    </row>
    <row r="337" spans="1:6" x14ac:dyDescent="0.25">
      <c r="A337" s="583"/>
      <c r="B337" s="564"/>
      <c r="C337" s="536"/>
      <c r="D337" s="536"/>
      <c r="E337" s="584"/>
      <c r="F337" s="538"/>
    </row>
    <row r="338" spans="1:6" x14ac:dyDescent="0.25">
      <c r="A338" s="583"/>
      <c r="B338" s="564"/>
      <c r="C338" s="536"/>
      <c r="D338" s="536"/>
      <c r="E338" s="584"/>
      <c r="F338" s="538"/>
    </row>
    <row r="339" spans="1:6" x14ac:dyDescent="0.25">
      <c r="A339" s="583"/>
      <c r="B339" s="585"/>
      <c r="C339" s="536"/>
      <c r="D339" s="536"/>
      <c r="E339" s="537"/>
      <c r="F339" s="538"/>
    </row>
    <row r="340" spans="1:6" ht="13.8" thickBot="1" x14ac:dyDescent="0.3">
      <c r="A340" s="545"/>
      <c r="B340" s="546"/>
      <c r="C340" s="547" t="s">
        <v>188</v>
      </c>
      <c r="D340" s="548"/>
      <c r="E340" s="549"/>
      <c r="F340" s="494">
        <f>SUM(F318:F339)</f>
        <v>0</v>
      </c>
    </row>
    <row r="341" spans="1:6" x14ac:dyDescent="0.25">
      <c r="A341" s="581"/>
      <c r="B341" s="551"/>
      <c r="C341" s="552"/>
      <c r="D341" s="582"/>
      <c r="E341" s="539"/>
      <c r="F341" s="495"/>
    </row>
    <row r="342" spans="1:6" x14ac:dyDescent="0.25">
      <c r="A342" s="586"/>
      <c r="B342" s="505" t="s">
        <v>519</v>
      </c>
      <c r="C342" s="587"/>
      <c r="D342" s="588"/>
      <c r="E342" s="589"/>
      <c r="F342" s="538"/>
    </row>
    <row r="343" spans="1:6" x14ac:dyDescent="0.25">
      <c r="A343" s="586"/>
      <c r="B343" s="564"/>
      <c r="C343" s="587"/>
      <c r="D343" s="588"/>
      <c r="E343" s="589"/>
      <c r="F343" s="538"/>
    </row>
    <row r="344" spans="1:6" ht="105" customHeight="1" x14ac:dyDescent="0.25">
      <c r="A344" s="586"/>
      <c r="B344" s="506" t="s">
        <v>520</v>
      </c>
      <c r="C344" s="590"/>
      <c r="D344" s="591"/>
      <c r="E344" s="592"/>
      <c r="F344" s="538"/>
    </row>
    <row r="345" spans="1:6" x14ac:dyDescent="0.25">
      <c r="A345" s="586"/>
      <c r="B345" s="564"/>
      <c r="C345" s="590"/>
      <c r="D345" s="591"/>
      <c r="E345" s="541"/>
      <c r="F345" s="538"/>
    </row>
    <row r="346" spans="1:6" x14ac:dyDescent="0.25">
      <c r="A346" s="586"/>
      <c r="B346" s="507" t="s">
        <v>951</v>
      </c>
      <c r="C346" s="590"/>
      <c r="D346" s="591"/>
      <c r="E346" s="541"/>
      <c r="F346" s="593"/>
    </row>
    <row r="347" spans="1:6" x14ac:dyDescent="0.25">
      <c r="A347" s="586"/>
      <c r="B347" s="496"/>
      <c r="C347" s="590"/>
      <c r="D347" s="591"/>
      <c r="E347" s="541"/>
      <c r="F347" s="593"/>
    </row>
    <row r="348" spans="1:6" ht="26.25" customHeight="1" x14ac:dyDescent="0.25">
      <c r="A348" s="543" t="s">
        <v>262</v>
      </c>
      <c r="B348" s="594" t="s">
        <v>952</v>
      </c>
      <c r="C348" s="544">
        <f>C332</f>
        <v>1</v>
      </c>
      <c r="D348" s="544" t="s">
        <v>515</v>
      </c>
      <c r="E348" s="215"/>
      <c r="F348" s="161">
        <f>E348*C348</f>
        <v>0</v>
      </c>
    </row>
    <row r="349" spans="1:6" x14ac:dyDescent="0.25">
      <c r="A349" s="595"/>
      <c r="B349" s="564"/>
      <c r="C349" s="544"/>
      <c r="D349" s="544"/>
      <c r="E349" s="596"/>
      <c r="F349" s="161"/>
    </row>
    <row r="350" spans="1:6" ht="26.25" customHeight="1" x14ac:dyDescent="0.25">
      <c r="A350" s="543" t="s">
        <v>266</v>
      </c>
      <c r="B350" s="594" t="s">
        <v>953</v>
      </c>
      <c r="C350" s="544">
        <f>C334</f>
        <v>1</v>
      </c>
      <c r="D350" s="544" t="s">
        <v>515</v>
      </c>
      <c r="E350" s="215"/>
      <c r="F350" s="161">
        <f>E350*C350</f>
        <v>0</v>
      </c>
    </row>
    <row r="351" spans="1:6" x14ac:dyDescent="0.25">
      <c r="A351" s="595"/>
      <c r="B351" s="564"/>
      <c r="C351" s="544"/>
      <c r="D351" s="544"/>
      <c r="E351" s="596"/>
      <c r="F351" s="161"/>
    </row>
    <row r="352" spans="1:6" x14ac:dyDescent="0.25">
      <c r="A352" s="534"/>
      <c r="B352" s="508" t="s">
        <v>528</v>
      </c>
      <c r="C352" s="536"/>
      <c r="D352" s="536" t="s">
        <v>255</v>
      </c>
      <c r="E352" s="541"/>
      <c r="F352" s="538"/>
    </row>
    <row r="353" spans="1:6" ht="12.75" customHeight="1" x14ac:dyDescent="0.25">
      <c r="A353" s="534"/>
      <c r="B353" s="491"/>
      <c r="C353" s="536"/>
      <c r="D353" s="536"/>
      <c r="E353" s="541"/>
      <c r="F353" s="538"/>
    </row>
    <row r="354" spans="1:6" ht="26.4" x14ac:dyDescent="0.25">
      <c r="A354" s="543"/>
      <c r="B354" s="492" t="s">
        <v>875</v>
      </c>
      <c r="C354" s="536"/>
      <c r="D354" s="536" t="s">
        <v>255</v>
      </c>
      <c r="E354" s="541"/>
      <c r="F354" s="538"/>
    </row>
    <row r="355" spans="1:6" ht="12.75" customHeight="1" x14ac:dyDescent="0.25">
      <c r="A355" s="543"/>
      <c r="B355" s="492"/>
      <c r="C355" s="536"/>
      <c r="D355" s="536"/>
      <c r="E355" s="541"/>
      <c r="F355" s="538"/>
    </row>
    <row r="356" spans="1:6" ht="12.75" customHeight="1" x14ac:dyDescent="0.25">
      <c r="A356" s="543"/>
      <c r="B356" s="491" t="s">
        <v>954</v>
      </c>
      <c r="C356" s="536"/>
      <c r="D356" s="536" t="s">
        <v>255</v>
      </c>
      <c r="E356" s="541"/>
      <c r="F356" s="538"/>
    </row>
    <row r="357" spans="1:6" ht="12.75" customHeight="1" x14ac:dyDescent="0.25">
      <c r="A357" s="543"/>
      <c r="B357" s="492"/>
      <c r="C357" s="536"/>
      <c r="D357" s="536"/>
      <c r="E357" s="541"/>
      <c r="F357" s="538"/>
    </row>
    <row r="358" spans="1:6" ht="77.25" customHeight="1" x14ac:dyDescent="0.25">
      <c r="A358" s="543"/>
      <c r="B358" s="504" t="s">
        <v>955</v>
      </c>
      <c r="C358" s="536"/>
      <c r="D358" s="536" t="s">
        <v>255</v>
      </c>
      <c r="E358" s="541"/>
      <c r="F358" s="538"/>
    </row>
    <row r="359" spans="1:6" ht="12.75" customHeight="1" x14ac:dyDescent="0.25">
      <c r="A359" s="543"/>
      <c r="B359" s="492"/>
      <c r="C359" s="536"/>
      <c r="D359" s="536"/>
      <c r="E359" s="541"/>
      <c r="F359" s="538"/>
    </row>
    <row r="360" spans="1:6" ht="26.4" x14ac:dyDescent="0.25">
      <c r="A360" s="543" t="s">
        <v>270</v>
      </c>
      <c r="B360" s="542" t="s">
        <v>879</v>
      </c>
      <c r="C360" s="544">
        <v>1</v>
      </c>
      <c r="D360" s="544" t="s">
        <v>515</v>
      </c>
      <c r="E360" s="215"/>
      <c r="F360" s="161">
        <f>E360*C360</f>
        <v>0</v>
      </c>
    </row>
    <row r="361" spans="1:6" x14ac:dyDescent="0.25">
      <c r="A361" s="543"/>
      <c r="B361" s="551"/>
      <c r="C361" s="544"/>
      <c r="D361" s="544"/>
      <c r="E361" s="215"/>
      <c r="F361" s="161"/>
    </row>
    <row r="362" spans="1:6" x14ac:dyDescent="0.25">
      <c r="A362" s="586"/>
      <c r="B362" s="508" t="s">
        <v>956</v>
      </c>
      <c r="C362" s="597"/>
      <c r="D362" s="588"/>
      <c r="E362" s="554"/>
      <c r="F362" s="598"/>
    </row>
    <row r="363" spans="1:6" ht="11.25" customHeight="1" x14ac:dyDescent="0.25">
      <c r="A363" s="586"/>
      <c r="B363" s="509"/>
      <c r="C363" s="597"/>
      <c r="D363" s="588"/>
      <c r="E363" s="554"/>
      <c r="F363" s="598"/>
    </row>
    <row r="364" spans="1:6" ht="77.25" customHeight="1" x14ac:dyDescent="0.25">
      <c r="A364" s="599" t="s">
        <v>315</v>
      </c>
      <c r="B364" s="506" t="s">
        <v>880</v>
      </c>
      <c r="C364" s="600"/>
      <c r="D364" s="601"/>
      <c r="E364" s="200"/>
      <c r="F364" s="161"/>
    </row>
    <row r="365" spans="1:6" ht="9" customHeight="1" x14ac:dyDescent="0.25">
      <c r="A365" s="586"/>
      <c r="B365" s="564"/>
      <c r="C365" s="587"/>
      <c r="D365" s="588"/>
      <c r="E365" s="554"/>
      <c r="F365" s="538"/>
    </row>
    <row r="366" spans="1:6" x14ac:dyDescent="0.25">
      <c r="A366" s="586"/>
      <c r="B366" s="507" t="s">
        <v>957</v>
      </c>
      <c r="C366" s="597"/>
      <c r="D366" s="588"/>
      <c r="E366" s="554"/>
      <c r="F366" s="598"/>
    </row>
    <row r="367" spans="1:6" ht="9.75" customHeight="1" x14ac:dyDescent="0.25">
      <c r="A367" s="586"/>
      <c r="B367" s="507"/>
      <c r="C367" s="597"/>
      <c r="D367" s="588"/>
      <c r="E367" s="541"/>
      <c r="F367" s="598"/>
    </row>
    <row r="368" spans="1:6" ht="27" customHeight="1" x14ac:dyDescent="0.25">
      <c r="A368" s="599" t="s">
        <v>272</v>
      </c>
      <c r="B368" s="602" t="s">
        <v>530</v>
      </c>
      <c r="C368" s="600">
        <v>1</v>
      </c>
      <c r="D368" s="601" t="s">
        <v>515</v>
      </c>
      <c r="E368" s="200"/>
      <c r="F368" s="161">
        <f>C368*E368</f>
        <v>0</v>
      </c>
    </row>
    <row r="369" spans="1:6" x14ac:dyDescent="0.25">
      <c r="A369" s="534"/>
      <c r="B369" s="542"/>
      <c r="C369" s="536"/>
      <c r="D369" s="536"/>
      <c r="E369" s="537"/>
      <c r="F369" s="538"/>
    </row>
    <row r="370" spans="1:6" ht="13.8" thickBot="1" x14ac:dyDescent="0.3">
      <c r="A370" s="545"/>
      <c r="B370" s="546"/>
      <c r="C370" s="547" t="s">
        <v>188</v>
      </c>
      <c r="D370" s="548"/>
      <c r="E370" s="549"/>
      <c r="F370" s="494">
        <f>SUM(F344:F369)</f>
        <v>0</v>
      </c>
    </row>
    <row r="371" spans="1:6" x14ac:dyDescent="0.25">
      <c r="A371" s="603"/>
      <c r="B371" s="577"/>
      <c r="C371" s="604"/>
      <c r="D371" s="604"/>
      <c r="E371" s="605"/>
      <c r="F371" s="510"/>
    </row>
    <row r="372" spans="1:6" x14ac:dyDescent="0.25">
      <c r="A372" s="534"/>
      <c r="B372" s="496" t="s">
        <v>347</v>
      </c>
      <c r="E372" s="497"/>
      <c r="F372" s="538"/>
    </row>
    <row r="373" spans="1:6" x14ac:dyDescent="0.25">
      <c r="A373" s="534"/>
      <c r="B373" s="496"/>
      <c r="E373" s="497"/>
      <c r="F373" s="538"/>
    </row>
    <row r="374" spans="1:6" x14ac:dyDescent="0.25">
      <c r="A374" s="534"/>
      <c r="B374" s="496" t="s">
        <v>533</v>
      </c>
      <c r="E374" s="497"/>
      <c r="F374" s="538"/>
    </row>
    <row r="375" spans="1:6" x14ac:dyDescent="0.25">
      <c r="A375" s="534"/>
      <c r="B375" s="496"/>
      <c r="E375" s="497"/>
      <c r="F375" s="538"/>
    </row>
    <row r="376" spans="1:6" x14ac:dyDescent="0.25">
      <c r="A376" s="534"/>
      <c r="B376" s="496"/>
      <c r="E376" s="497"/>
      <c r="F376" s="538"/>
    </row>
    <row r="377" spans="1:6" x14ac:dyDescent="0.25">
      <c r="A377" s="534"/>
      <c r="B377" s="551"/>
      <c r="C377" s="575"/>
      <c r="E377" s="497" t="s">
        <v>958</v>
      </c>
      <c r="F377" s="538">
        <f>F340</f>
        <v>0</v>
      </c>
    </row>
    <row r="378" spans="1:6" x14ac:dyDescent="0.25">
      <c r="A378" s="534"/>
      <c r="B378" s="551"/>
      <c r="C378" s="575"/>
      <c r="E378" s="497"/>
      <c r="F378" s="538"/>
    </row>
    <row r="379" spans="1:6" x14ac:dyDescent="0.25">
      <c r="A379" s="534"/>
      <c r="B379" s="551"/>
      <c r="C379" s="575"/>
      <c r="E379" s="497" t="s">
        <v>959</v>
      </c>
      <c r="F379" s="538">
        <f>F370</f>
        <v>0</v>
      </c>
    </row>
    <row r="380" spans="1:6" x14ac:dyDescent="0.25">
      <c r="A380" s="534"/>
      <c r="B380" s="551"/>
      <c r="C380" s="575"/>
      <c r="E380" s="497"/>
      <c r="F380" s="538"/>
    </row>
    <row r="381" spans="1:6" x14ac:dyDescent="0.25">
      <c r="A381" s="534"/>
      <c r="B381" s="551"/>
      <c r="C381" s="575"/>
      <c r="E381" s="497"/>
      <c r="F381" s="538"/>
    </row>
    <row r="382" spans="1:6" x14ac:dyDescent="0.25">
      <c r="A382" s="534"/>
      <c r="B382" s="551"/>
      <c r="C382" s="575"/>
      <c r="E382" s="497"/>
      <c r="F382" s="538"/>
    </row>
    <row r="383" spans="1:6" x14ac:dyDescent="0.25">
      <c r="A383" s="534"/>
      <c r="B383" s="551"/>
      <c r="C383" s="575"/>
      <c r="E383" s="497"/>
      <c r="F383" s="538"/>
    </row>
    <row r="384" spans="1:6" x14ac:dyDescent="0.25">
      <c r="A384" s="534"/>
      <c r="B384" s="551"/>
      <c r="C384" s="575"/>
      <c r="E384" s="497"/>
      <c r="F384" s="538"/>
    </row>
    <row r="385" spans="1:6" ht="13.8" thickBot="1" x14ac:dyDescent="0.3">
      <c r="A385" s="545"/>
      <c r="B385" s="546"/>
      <c r="C385" s="560" t="str">
        <f>C315</f>
        <v>To Gate House collection :</v>
      </c>
      <c r="D385" s="548"/>
      <c r="E385" s="549"/>
      <c r="F385" s="494">
        <f>SUM(F374:F384)</f>
        <v>0</v>
      </c>
    </row>
    <row r="386" spans="1:6" x14ac:dyDescent="0.25">
      <c r="A386" s="550"/>
      <c r="B386" s="561"/>
      <c r="C386" s="562"/>
      <c r="D386" s="553"/>
      <c r="E386" s="578"/>
      <c r="F386" s="498"/>
    </row>
    <row r="387" spans="1:6" x14ac:dyDescent="0.25">
      <c r="A387" s="511"/>
      <c r="B387" s="492" t="s">
        <v>536</v>
      </c>
      <c r="C387" s="512"/>
      <c r="D387" s="512"/>
      <c r="E387" s="513"/>
      <c r="F387" s="495"/>
    </row>
    <row r="388" spans="1:6" ht="12.75" customHeight="1" x14ac:dyDescent="0.25">
      <c r="A388" s="511"/>
      <c r="B388" s="492"/>
      <c r="C388" s="512"/>
      <c r="D388" s="512"/>
      <c r="E388" s="513"/>
      <c r="F388" s="495"/>
    </row>
    <row r="389" spans="1:6" ht="12.75" customHeight="1" x14ac:dyDescent="0.25">
      <c r="A389" s="511"/>
      <c r="B389" s="492" t="s">
        <v>357</v>
      </c>
      <c r="C389" s="512"/>
      <c r="D389" s="512" t="s">
        <v>255</v>
      </c>
      <c r="E389" s="513"/>
      <c r="F389" s="495"/>
    </row>
    <row r="390" spans="1:6" ht="12.75" customHeight="1" x14ac:dyDescent="0.25">
      <c r="A390" s="534"/>
      <c r="B390" s="542"/>
      <c r="C390" s="536"/>
      <c r="D390" s="536"/>
      <c r="E390" s="537"/>
      <c r="F390" s="538"/>
    </row>
    <row r="391" spans="1:6" ht="12.75" customHeight="1" x14ac:dyDescent="0.25">
      <c r="A391" s="534"/>
      <c r="B391" s="492" t="s">
        <v>256</v>
      </c>
      <c r="C391" s="536"/>
      <c r="D391" s="536" t="s">
        <v>255</v>
      </c>
      <c r="E391" s="573"/>
      <c r="F391" s="538"/>
    </row>
    <row r="392" spans="1:6" ht="12.75" customHeight="1" x14ac:dyDescent="0.25">
      <c r="A392" s="534"/>
      <c r="B392" s="542"/>
      <c r="C392" s="536"/>
      <c r="D392" s="536"/>
      <c r="E392" s="573"/>
      <c r="F392" s="538"/>
    </row>
    <row r="393" spans="1:6" ht="12.75" customHeight="1" x14ac:dyDescent="0.25">
      <c r="A393" s="534"/>
      <c r="B393" s="542" t="s">
        <v>358</v>
      </c>
      <c r="C393" s="536"/>
      <c r="D393" s="536" t="s">
        <v>255</v>
      </c>
      <c r="E393" s="573"/>
      <c r="F393" s="538"/>
    </row>
    <row r="394" spans="1:6" ht="12.75" customHeight="1" x14ac:dyDescent="0.25">
      <c r="A394" s="534"/>
      <c r="B394" s="542"/>
      <c r="C394" s="536"/>
      <c r="D394" s="536"/>
      <c r="E394" s="573"/>
      <c r="F394" s="538"/>
    </row>
    <row r="395" spans="1:6" ht="52.8" x14ac:dyDescent="0.25">
      <c r="A395" s="534"/>
      <c r="B395" s="542" t="s">
        <v>960</v>
      </c>
      <c r="C395" s="536"/>
      <c r="D395" s="536"/>
      <c r="E395" s="573"/>
      <c r="F395" s="538"/>
    </row>
    <row r="396" spans="1:6" ht="12.75" customHeight="1" x14ac:dyDescent="0.25">
      <c r="A396" s="534"/>
      <c r="B396" s="542"/>
      <c r="C396" s="536"/>
      <c r="D396" s="536"/>
      <c r="E396" s="573"/>
      <c r="F396" s="538"/>
    </row>
    <row r="397" spans="1:6" x14ac:dyDescent="0.25">
      <c r="A397" s="586"/>
      <c r="B397" s="514" t="s">
        <v>589</v>
      </c>
      <c r="C397" s="587"/>
      <c r="D397" s="588"/>
      <c r="E397" s="537"/>
      <c r="F397" s="593"/>
    </row>
    <row r="398" spans="1:6" x14ac:dyDescent="0.25">
      <c r="A398" s="586"/>
      <c r="B398" s="515"/>
      <c r="C398" s="587"/>
      <c r="D398" s="588"/>
      <c r="E398" s="537"/>
      <c r="F398" s="593"/>
    </row>
    <row r="399" spans="1:6" ht="104.25" customHeight="1" x14ac:dyDescent="0.25">
      <c r="A399" s="586"/>
      <c r="B399" s="516" t="s">
        <v>888</v>
      </c>
      <c r="C399" s="587"/>
      <c r="D399" s="588"/>
      <c r="E399" s="541"/>
      <c r="F399" s="593"/>
    </row>
    <row r="400" spans="1:6" ht="12.75" customHeight="1" x14ac:dyDescent="0.25">
      <c r="A400" s="586"/>
      <c r="B400" s="515"/>
      <c r="C400" s="587"/>
      <c r="D400" s="588"/>
      <c r="E400" s="541"/>
      <c r="F400" s="593"/>
    </row>
    <row r="401" spans="1:8" ht="92.4" x14ac:dyDescent="0.25">
      <c r="A401" s="599" t="s">
        <v>262</v>
      </c>
      <c r="B401" s="564" t="s">
        <v>591</v>
      </c>
      <c r="C401" s="606">
        <v>1</v>
      </c>
      <c r="D401" s="606" t="s">
        <v>515</v>
      </c>
      <c r="E401" s="215"/>
      <c r="F401" s="161">
        <f>C401*E401</f>
        <v>0</v>
      </c>
    </row>
    <row r="402" spans="1:8" ht="9" customHeight="1" x14ac:dyDescent="0.25">
      <c r="A402" s="599"/>
      <c r="B402" s="564"/>
      <c r="C402" s="606"/>
      <c r="D402" s="606"/>
      <c r="E402" s="215"/>
      <c r="F402" s="607"/>
    </row>
    <row r="403" spans="1:8" ht="51" customHeight="1" x14ac:dyDescent="0.25">
      <c r="A403" s="599" t="s">
        <v>266</v>
      </c>
      <c r="B403" s="564" t="s">
        <v>961</v>
      </c>
      <c r="C403" s="608">
        <v>1</v>
      </c>
      <c r="D403" s="606" t="s">
        <v>515</v>
      </c>
      <c r="E403" s="215"/>
      <c r="F403" s="161">
        <f>C403*E403</f>
        <v>0</v>
      </c>
    </row>
    <row r="404" spans="1:8" ht="10.5" customHeight="1" x14ac:dyDescent="0.25">
      <c r="A404" s="599"/>
      <c r="B404" s="564"/>
      <c r="C404" s="608"/>
      <c r="D404" s="606"/>
      <c r="E404" s="215"/>
      <c r="F404" s="609"/>
    </row>
    <row r="405" spans="1:8" ht="26.4" x14ac:dyDescent="0.25">
      <c r="A405" s="599" t="s">
        <v>270</v>
      </c>
      <c r="B405" s="610" t="s">
        <v>892</v>
      </c>
      <c r="C405" s="608">
        <f>C401</f>
        <v>1</v>
      </c>
      <c r="D405" s="606" t="s">
        <v>515</v>
      </c>
      <c r="E405" s="215"/>
      <c r="F405" s="161">
        <f>C405*E405</f>
        <v>0</v>
      </c>
    </row>
    <row r="406" spans="1:8" ht="12.75" customHeight="1" x14ac:dyDescent="0.25">
      <c r="A406" s="599"/>
      <c r="B406" s="564"/>
      <c r="C406" s="587"/>
      <c r="D406" s="588"/>
      <c r="E406" s="541"/>
      <c r="F406" s="598"/>
    </row>
    <row r="407" spans="1:8" ht="38.25" customHeight="1" x14ac:dyDescent="0.25">
      <c r="A407" s="599" t="s">
        <v>272</v>
      </c>
      <c r="B407" s="207" t="s">
        <v>597</v>
      </c>
      <c r="C407" s="608">
        <v>1</v>
      </c>
      <c r="D407" s="606" t="s">
        <v>515</v>
      </c>
      <c r="E407" s="215"/>
      <c r="F407" s="611">
        <f>E407*C407</f>
        <v>0</v>
      </c>
    </row>
    <row r="408" spans="1:8" ht="12.75" customHeight="1" x14ac:dyDescent="0.25">
      <c r="A408" s="599"/>
      <c r="B408" s="207"/>
      <c r="C408" s="608"/>
      <c r="D408" s="606"/>
      <c r="E408" s="215"/>
      <c r="F408" s="611"/>
    </row>
    <row r="409" spans="1:8" ht="12.75" customHeight="1" x14ac:dyDescent="0.25">
      <c r="A409" s="599"/>
      <c r="B409" s="208" t="s">
        <v>962</v>
      </c>
      <c r="C409" s="608"/>
      <c r="D409" s="606"/>
      <c r="E409" s="215"/>
      <c r="F409" s="611"/>
    </row>
    <row r="410" spans="1:8" ht="12.75" customHeight="1" x14ac:dyDescent="0.25">
      <c r="A410" s="599"/>
      <c r="B410" s="542"/>
      <c r="C410" s="608"/>
      <c r="D410" s="606"/>
      <c r="E410" s="215"/>
      <c r="F410" s="611"/>
    </row>
    <row r="411" spans="1:8" ht="39.6" x14ac:dyDescent="0.25">
      <c r="A411" s="599" t="s">
        <v>276</v>
      </c>
      <c r="B411" s="564" t="s">
        <v>963</v>
      </c>
      <c r="C411" s="608">
        <f>C403</f>
        <v>1</v>
      </c>
      <c r="D411" s="606" t="s">
        <v>515</v>
      </c>
      <c r="E411" s="215"/>
      <c r="F411" s="611">
        <f>E411*C411</f>
        <v>0</v>
      </c>
    </row>
    <row r="412" spans="1:8" x14ac:dyDescent="0.25">
      <c r="A412" s="599"/>
      <c r="B412" s="551"/>
      <c r="C412" s="608"/>
      <c r="D412" s="606"/>
      <c r="E412" s="596"/>
      <c r="F412" s="611"/>
    </row>
    <row r="413" spans="1:8" x14ac:dyDescent="0.25">
      <c r="A413" s="534"/>
      <c r="B413" s="551"/>
      <c r="C413" s="612"/>
      <c r="E413" s="613"/>
      <c r="F413" s="538"/>
    </row>
    <row r="414" spans="1:8" ht="13.8" thickBot="1" x14ac:dyDescent="0.3">
      <c r="A414" s="545"/>
      <c r="B414" s="546"/>
      <c r="C414" s="1211" t="s">
        <v>188</v>
      </c>
      <c r="D414" s="1212"/>
      <c r="E414" s="1213"/>
      <c r="F414" s="494">
        <f>SUM(F392:F413)</f>
        <v>0</v>
      </c>
    </row>
    <row r="415" spans="1:8" x14ac:dyDescent="0.25">
      <c r="A415" s="550"/>
      <c r="B415" s="561"/>
      <c r="C415" s="562"/>
      <c r="D415" s="553"/>
      <c r="E415" s="578"/>
      <c r="F415" s="498"/>
    </row>
    <row r="416" spans="1:8" ht="103.5" customHeight="1" x14ac:dyDescent="0.25">
      <c r="A416" s="599" t="s">
        <v>262</v>
      </c>
      <c r="B416" s="517" t="s">
        <v>964</v>
      </c>
      <c r="C416" s="608"/>
      <c r="D416" s="606"/>
      <c r="E416" s="596"/>
      <c r="F416" s="611">
        <f>E416</f>
        <v>0</v>
      </c>
      <c r="H416" s="614"/>
    </row>
    <row r="417" spans="1:9" ht="13.8" x14ac:dyDescent="0.25">
      <c r="A417" s="599"/>
      <c r="B417" s="517"/>
      <c r="C417" s="608"/>
      <c r="D417" s="606"/>
      <c r="E417" s="596"/>
      <c r="F417" s="611"/>
      <c r="H417" s="614"/>
    </row>
    <row r="418" spans="1:9" x14ac:dyDescent="0.25">
      <c r="A418" s="534"/>
      <c r="B418" s="551"/>
      <c r="C418" s="612"/>
      <c r="E418" s="613"/>
      <c r="F418" s="538"/>
    </row>
    <row r="419" spans="1:9" ht="13.8" thickBot="1" x14ac:dyDescent="0.3">
      <c r="A419" s="545"/>
      <c r="B419" s="546"/>
      <c r="C419" s="1211" t="s">
        <v>188</v>
      </c>
      <c r="D419" s="1212"/>
      <c r="E419" s="1213"/>
      <c r="F419" s="494">
        <f>SUM(F416:F418)</f>
        <v>0</v>
      </c>
    </row>
    <row r="420" spans="1:9" x14ac:dyDescent="0.25">
      <c r="A420" s="603"/>
      <c r="B420" s="577"/>
      <c r="C420" s="615"/>
      <c r="D420" s="604"/>
      <c r="E420" s="616"/>
      <c r="F420" s="498"/>
      <c r="I420" s="617"/>
    </row>
    <row r="421" spans="1:9" x14ac:dyDescent="0.25">
      <c r="A421" s="534"/>
      <c r="B421" s="496" t="s">
        <v>347</v>
      </c>
      <c r="E421" s="566"/>
      <c r="F421" s="538"/>
    </row>
    <row r="422" spans="1:9" x14ac:dyDescent="0.25">
      <c r="A422" s="534"/>
      <c r="B422" s="496"/>
      <c r="E422" s="566"/>
      <c r="F422" s="538"/>
    </row>
    <row r="423" spans="1:9" x14ac:dyDescent="0.25">
      <c r="A423" s="534"/>
      <c r="B423" s="496" t="str">
        <f>B387</f>
        <v>MECHANICAL INSTALLATIONS</v>
      </c>
      <c r="E423" s="566"/>
      <c r="F423" s="538"/>
    </row>
    <row r="424" spans="1:9" x14ac:dyDescent="0.25">
      <c r="A424" s="534"/>
      <c r="B424" s="551"/>
      <c r="C424" s="575"/>
      <c r="E424" s="566"/>
      <c r="F424" s="538"/>
    </row>
    <row r="425" spans="1:9" x14ac:dyDescent="0.25">
      <c r="A425" s="534"/>
      <c r="B425" s="551"/>
      <c r="C425" s="575"/>
      <c r="E425" s="566" t="s">
        <v>965</v>
      </c>
      <c r="F425" s="538">
        <f>F414</f>
        <v>0</v>
      </c>
    </row>
    <row r="426" spans="1:9" x14ac:dyDescent="0.25">
      <c r="A426" s="534"/>
      <c r="B426" s="551"/>
      <c r="C426" s="575"/>
      <c r="E426" s="566"/>
      <c r="F426" s="538"/>
    </row>
    <row r="427" spans="1:9" x14ac:dyDescent="0.25">
      <c r="A427" s="534"/>
      <c r="B427" s="551"/>
      <c r="C427" s="575"/>
      <c r="E427" s="566" t="s">
        <v>966</v>
      </c>
      <c r="F427" s="538">
        <f>F419</f>
        <v>0</v>
      </c>
    </row>
    <row r="428" spans="1:9" x14ac:dyDescent="0.25">
      <c r="A428" s="534"/>
      <c r="B428" s="551"/>
      <c r="C428" s="575"/>
      <c r="E428" s="566"/>
      <c r="F428" s="538"/>
    </row>
    <row r="429" spans="1:9" x14ac:dyDescent="0.25">
      <c r="A429" s="534"/>
      <c r="B429" s="551"/>
      <c r="C429" s="575"/>
      <c r="E429" s="566"/>
      <c r="F429" s="538"/>
    </row>
    <row r="430" spans="1:9" x14ac:dyDescent="0.25">
      <c r="A430" s="534"/>
      <c r="B430" s="551"/>
      <c r="C430" s="575"/>
      <c r="E430" s="566"/>
      <c r="F430" s="538"/>
    </row>
    <row r="431" spans="1:9" x14ac:dyDescent="0.25">
      <c r="A431" s="534"/>
      <c r="B431" s="551"/>
      <c r="C431" s="575"/>
      <c r="E431" s="566"/>
      <c r="F431" s="538"/>
    </row>
    <row r="432" spans="1:9" x14ac:dyDescent="0.25">
      <c r="A432" s="586"/>
      <c r="B432" s="618"/>
      <c r="C432" s="619"/>
      <c r="D432" s="620"/>
      <c r="E432" s="566"/>
      <c r="F432" s="598"/>
    </row>
    <row r="433" spans="1:9" ht="12.75" customHeight="1" thickBot="1" x14ac:dyDescent="0.3">
      <c r="A433" s="621"/>
      <c r="B433" s="622"/>
      <c r="C433" s="1214" t="str">
        <f>C385</f>
        <v>To Gate House collection :</v>
      </c>
      <c r="D433" s="1215"/>
      <c r="E433" s="1216"/>
      <c r="F433" s="518">
        <f>SUM(F424:F432)</f>
        <v>0</v>
      </c>
    </row>
    <row r="434" spans="1:9" s="151" customFormat="1" ht="18" customHeight="1" x14ac:dyDescent="0.25">
      <c r="A434" s="201"/>
      <c r="B434" s="228"/>
      <c r="C434" s="455"/>
      <c r="D434" s="623"/>
      <c r="E434" s="624"/>
      <c r="F434" s="229"/>
    </row>
    <row r="435" spans="1:9" s="151" customFormat="1" x14ac:dyDescent="0.25">
      <c r="A435" s="148"/>
      <c r="B435" s="157" t="s">
        <v>967</v>
      </c>
      <c r="C435" s="149"/>
      <c r="D435" s="149"/>
      <c r="E435" s="233"/>
      <c r="F435" s="150"/>
    </row>
    <row r="436" spans="1:9" s="151" customFormat="1" x14ac:dyDescent="0.25">
      <c r="A436" s="148"/>
      <c r="B436" s="157"/>
      <c r="C436" s="149"/>
      <c r="D436" s="149"/>
      <c r="E436" s="233"/>
      <c r="F436" s="150"/>
    </row>
    <row r="437" spans="1:9" s="151" customFormat="1" x14ac:dyDescent="0.25">
      <c r="A437" s="148"/>
      <c r="B437" s="157" t="s">
        <v>631</v>
      </c>
      <c r="C437" s="149"/>
      <c r="D437" s="149"/>
      <c r="E437" s="233"/>
      <c r="F437" s="150"/>
    </row>
    <row r="438" spans="1:9" s="151" customFormat="1" x14ac:dyDescent="0.25">
      <c r="A438" s="148"/>
      <c r="B438" s="157"/>
      <c r="C438" s="149"/>
      <c r="D438" s="149"/>
      <c r="E438" s="233"/>
      <c r="F438" s="150"/>
    </row>
    <row r="439" spans="1:9" s="151" customFormat="1" x14ac:dyDescent="0.25">
      <c r="A439" s="148"/>
      <c r="B439" s="156" t="s">
        <v>357</v>
      </c>
      <c r="C439" s="149"/>
      <c r="D439" s="149" t="s">
        <v>255</v>
      </c>
      <c r="E439" s="233"/>
      <c r="F439" s="150"/>
      <c r="I439" s="151" t="s">
        <v>632</v>
      </c>
    </row>
    <row r="440" spans="1:9" s="151" customFormat="1" x14ac:dyDescent="0.25">
      <c r="A440" s="148"/>
      <c r="B440" s="155"/>
      <c r="C440" s="149"/>
      <c r="D440" s="149"/>
      <c r="E440" s="233"/>
      <c r="F440" s="150"/>
    </row>
    <row r="441" spans="1:9" s="151" customFormat="1" x14ac:dyDescent="0.25">
      <c r="A441" s="148"/>
      <c r="B441" s="158" t="s">
        <v>256</v>
      </c>
      <c r="C441" s="149"/>
      <c r="D441" s="149" t="s">
        <v>255</v>
      </c>
      <c r="E441" s="233"/>
      <c r="F441" s="150"/>
    </row>
    <row r="442" spans="1:9" s="151" customFormat="1" x14ac:dyDescent="0.25">
      <c r="A442" s="148"/>
      <c r="B442" s="155"/>
      <c r="C442" s="149"/>
      <c r="D442" s="149"/>
      <c r="E442" s="233"/>
      <c r="F442" s="150"/>
    </row>
    <row r="443" spans="1:9" s="151" customFormat="1" x14ac:dyDescent="0.25">
      <c r="A443" s="148"/>
      <c r="B443" s="155" t="s">
        <v>358</v>
      </c>
      <c r="C443" s="149"/>
      <c r="D443" s="149" t="s">
        <v>255</v>
      </c>
      <c r="E443" s="233"/>
      <c r="F443" s="150"/>
    </row>
    <row r="444" spans="1:9" s="151" customFormat="1" x14ac:dyDescent="0.25">
      <c r="A444" s="148"/>
      <c r="B444" s="155"/>
      <c r="C444" s="149"/>
      <c r="D444" s="149"/>
      <c r="E444" s="233"/>
      <c r="F444" s="150"/>
    </row>
    <row r="445" spans="1:9" s="151" customFormat="1" ht="285" customHeight="1" x14ac:dyDescent="0.25">
      <c r="A445" s="148"/>
      <c r="B445" s="230" t="s">
        <v>633</v>
      </c>
      <c r="C445" s="149"/>
      <c r="D445" s="149"/>
      <c r="E445" s="233"/>
      <c r="F445" s="150"/>
    </row>
    <row r="446" spans="1:9" s="151" customFormat="1" ht="108.75" customHeight="1" x14ac:dyDescent="0.25">
      <c r="A446" s="148"/>
      <c r="B446" s="231" t="s">
        <v>634</v>
      </c>
      <c r="C446" s="149"/>
      <c r="D446" s="149"/>
      <c r="E446" s="233"/>
      <c r="F446" s="150"/>
    </row>
    <row r="447" spans="1:9" s="151" customFormat="1" ht="12.75" customHeight="1" x14ac:dyDescent="0.25">
      <c r="A447" s="148"/>
      <c r="B447" s="231"/>
      <c r="C447" s="149"/>
      <c r="D447" s="149"/>
      <c r="E447" s="233"/>
      <c r="F447" s="150"/>
    </row>
    <row r="448" spans="1:9" s="151" customFormat="1" ht="12.75" customHeight="1" x14ac:dyDescent="0.25">
      <c r="A448" s="148"/>
      <c r="B448" s="231"/>
      <c r="C448" s="149"/>
      <c r="D448" s="149"/>
      <c r="E448" s="233"/>
      <c r="F448" s="150"/>
    </row>
    <row r="449" spans="1:6" s="151" customFormat="1" ht="12.75" customHeight="1" x14ac:dyDescent="0.25">
      <c r="A449" s="148"/>
      <c r="B449" s="231"/>
      <c r="C449" s="149"/>
      <c r="D449" s="149"/>
      <c r="E449" s="233"/>
      <c r="F449" s="150"/>
    </row>
    <row r="450" spans="1:6" s="151" customFormat="1" ht="12.75" customHeight="1" x14ac:dyDescent="0.25">
      <c r="A450" s="148"/>
      <c r="B450" s="231"/>
      <c r="C450" s="149"/>
      <c r="D450" s="149"/>
      <c r="E450" s="233"/>
      <c r="F450" s="150"/>
    </row>
    <row r="451" spans="1:6" s="151" customFormat="1" ht="12.75" customHeight="1" x14ac:dyDescent="0.25">
      <c r="A451" s="148"/>
      <c r="B451" s="231"/>
      <c r="C451" s="149"/>
      <c r="D451" s="149"/>
      <c r="E451" s="233"/>
      <c r="F451" s="150"/>
    </row>
    <row r="452" spans="1:6" s="151" customFormat="1" x14ac:dyDescent="0.25">
      <c r="A452" s="199"/>
      <c r="B452" s="172"/>
      <c r="C452" s="453"/>
      <c r="D452" s="210"/>
      <c r="E452" s="219"/>
      <c r="F452" s="161"/>
    </row>
    <row r="453" spans="1:6" s="151" customFormat="1" x14ac:dyDescent="0.25">
      <c r="A453" s="235"/>
      <c r="B453" s="236"/>
      <c r="C453" s="409"/>
      <c r="D453" s="237"/>
      <c r="E453" s="250"/>
      <c r="F453" s="239"/>
    </row>
    <row r="454" spans="1:6" s="151" customFormat="1" ht="13.8" thickBot="1" x14ac:dyDescent="0.3">
      <c r="A454" s="222"/>
      <c r="B454" s="240"/>
      <c r="C454" s="1208" t="s">
        <v>188</v>
      </c>
      <c r="D454" s="1209"/>
      <c r="E454" s="1210"/>
      <c r="F454" s="181"/>
    </row>
    <row r="455" spans="1:6" s="151" customFormat="1" x14ac:dyDescent="0.25">
      <c r="A455" s="194"/>
      <c r="B455" s="191"/>
      <c r="C455" s="451"/>
      <c r="D455" s="195"/>
      <c r="E455" s="233"/>
      <c r="F455" s="206"/>
    </row>
    <row r="456" spans="1:6" s="151" customFormat="1" ht="15" customHeight="1" x14ac:dyDescent="0.25">
      <c r="A456" s="194"/>
      <c r="B456" s="170" t="s">
        <v>636</v>
      </c>
      <c r="C456" s="451"/>
      <c r="D456" s="195"/>
      <c r="E456" s="233"/>
      <c r="F456" s="206"/>
    </row>
    <row r="457" spans="1:6" s="151" customFormat="1" x14ac:dyDescent="0.25">
      <c r="A457" s="194"/>
      <c r="B457" s="172"/>
      <c r="C457" s="451"/>
      <c r="D457" s="195"/>
      <c r="E457" s="233"/>
      <c r="F457" s="206"/>
    </row>
    <row r="458" spans="1:6" s="151" customFormat="1" ht="12.75" customHeight="1" x14ac:dyDescent="0.25">
      <c r="A458" s="148"/>
      <c r="B458" s="157" t="s">
        <v>665</v>
      </c>
      <c r="C458" s="149"/>
      <c r="D458" s="149"/>
      <c r="E458" s="233"/>
      <c r="F458" s="150"/>
    </row>
    <row r="459" spans="1:6" s="151" customFormat="1" ht="12.75" customHeight="1" x14ac:dyDescent="0.25">
      <c r="A459" s="148"/>
      <c r="B459" s="158"/>
      <c r="C459" s="149"/>
      <c r="D459" s="149"/>
      <c r="E459" s="233"/>
      <c r="F459" s="150"/>
    </row>
    <row r="460" spans="1:6" s="151" customFormat="1" ht="37.5" customHeight="1" x14ac:dyDescent="0.25">
      <c r="A460" s="148"/>
      <c r="B460" s="170" t="s">
        <v>666</v>
      </c>
      <c r="C460" s="149"/>
      <c r="D460" s="149"/>
      <c r="E460" s="214"/>
      <c r="F460" s="150"/>
    </row>
    <row r="461" spans="1:6" s="151" customFormat="1" ht="12.75" customHeight="1" x14ac:dyDescent="0.25">
      <c r="A461" s="148"/>
      <c r="B461" s="157"/>
      <c r="C461" s="160"/>
      <c r="D461" s="160"/>
      <c r="E461" s="234"/>
      <c r="F461" s="161"/>
    </row>
    <row r="462" spans="1:6" s="151" customFormat="1" ht="24.75" customHeight="1" x14ac:dyDescent="0.25">
      <c r="A462" s="159" t="s">
        <v>262</v>
      </c>
      <c r="B462" s="165" t="s">
        <v>968</v>
      </c>
      <c r="C462" s="160">
        <v>1</v>
      </c>
      <c r="D462" s="160" t="s">
        <v>515</v>
      </c>
      <c r="E462" s="215"/>
      <c r="F462" s="161">
        <f>E462*C462</f>
        <v>0</v>
      </c>
    </row>
    <row r="463" spans="1:6" s="151" customFormat="1" x14ac:dyDescent="0.25">
      <c r="A463" s="194"/>
      <c r="B463" s="179"/>
      <c r="C463" s="451"/>
      <c r="D463" s="195"/>
      <c r="E463" s="153"/>
      <c r="F463" s="206"/>
    </row>
    <row r="464" spans="1:6" s="151" customFormat="1" ht="39.75" customHeight="1" x14ac:dyDescent="0.25">
      <c r="A464" s="159"/>
      <c r="B464" s="170" t="s">
        <v>672</v>
      </c>
      <c r="C464" s="149"/>
      <c r="D464" s="149"/>
      <c r="E464" s="214"/>
      <c r="F464" s="206"/>
    </row>
    <row r="465" spans="1:6" s="151" customFormat="1" ht="10.5" customHeight="1" x14ac:dyDescent="0.25">
      <c r="A465" s="159"/>
      <c r="B465" s="165"/>
      <c r="C465" s="149"/>
      <c r="D465" s="149"/>
      <c r="E465" s="214"/>
      <c r="F465" s="206"/>
    </row>
    <row r="466" spans="1:6" s="151" customFormat="1" ht="12.75" customHeight="1" x14ac:dyDescent="0.25">
      <c r="A466" s="159" t="s">
        <v>266</v>
      </c>
      <c r="B466" s="165" t="s">
        <v>969</v>
      </c>
      <c r="C466" s="149">
        <f>C462</f>
        <v>1</v>
      </c>
      <c r="D466" s="149" t="s">
        <v>515</v>
      </c>
      <c r="E466" s="214"/>
      <c r="F466" s="150">
        <f>E466*C466</f>
        <v>0</v>
      </c>
    </row>
    <row r="467" spans="1:6" s="151" customFormat="1" ht="9" customHeight="1" x14ac:dyDescent="0.25">
      <c r="A467" s="148"/>
      <c r="B467" s="165"/>
      <c r="C467" s="149"/>
      <c r="D467" s="149"/>
      <c r="E467" s="214"/>
      <c r="F467" s="206"/>
    </row>
    <row r="468" spans="1:6" s="151" customFormat="1" ht="26.4" x14ac:dyDescent="0.25">
      <c r="A468" s="194"/>
      <c r="B468" s="179" t="s">
        <v>721</v>
      </c>
      <c r="C468" s="451"/>
      <c r="D468" s="195"/>
      <c r="E468" s="214"/>
      <c r="F468" s="206"/>
    </row>
    <row r="469" spans="1:6" s="151" customFormat="1" ht="8.25" customHeight="1" x14ac:dyDescent="0.25">
      <c r="A469" s="194"/>
      <c r="B469" s="179"/>
      <c r="C469" s="451"/>
      <c r="D469" s="195"/>
      <c r="E469" s="214"/>
      <c r="F469" s="206"/>
    </row>
    <row r="470" spans="1:6" s="151" customFormat="1" ht="12.75" customHeight="1" x14ac:dyDescent="0.25">
      <c r="A470" s="194"/>
      <c r="B470" s="165" t="s">
        <v>722</v>
      </c>
      <c r="C470" s="451"/>
      <c r="D470" s="195"/>
      <c r="E470" s="214"/>
      <c r="F470" s="206"/>
    </row>
    <row r="471" spans="1:6" s="151" customFormat="1" ht="12.75" customHeight="1" x14ac:dyDescent="0.25">
      <c r="A471" s="194"/>
      <c r="B471" s="165"/>
      <c r="C471" s="451"/>
      <c r="D471" s="195"/>
      <c r="E471" s="214"/>
      <c r="F471" s="206"/>
    </row>
    <row r="472" spans="1:6" s="151" customFormat="1" ht="12.75" customHeight="1" x14ac:dyDescent="0.25">
      <c r="A472" s="194" t="s">
        <v>270</v>
      </c>
      <c r="B472" s="165" t="s">
        <v>723</v>
      </c>
      <c r="C472" s="149">
        <v>8</v>
      </c>
      <c r="D472" s="149" t="s">
        <v>402</v>
      </c>
      <c r="E472" s="242"/>
      <c r="F472" s="150">
        <f>E472*C472</f>
        <v>0</v>
      </c>
    </row>
    <row r="473" spans="1:6" s="151" customFormat="1" ht="12.75" customHeight="1" x14ac:dyDescent="0.25">
      <c r="A473" s="194"/>
      <c r="B473" s="165"/>
      <c r="C473" s="451"/>
      <c r="D473" s="195"/>
      <c r="E473" s="214"/>
      <c r="F473" s="206"/>
    </row>
    <row r="474" spans="1:6" s="151" customFormat="1" x14ac:dyDescent="0.25">
      <c r="A474" s="148"/>
      <c r="B474" s="244" t="s">
        <v>678</v>
      </c>
      <c r="C474" s="149"/>
      <c r="D474" s="149"/>
      <c r="E474" s="242"/>
      <c r="F474" s="150"/>
    </row>
    <row r="475" spans="1:6" s="151" customFormat="1" ht="6.75" customHeight="1" x14ac:dyDescent="0.25">
      <c r="A475" s="148"/>
      <c r="B475" s="245"/>
      <c r="C475" s="149"/>
      <c r="D475" s="149"/>
      <c r="E475" s="242"/>
      <c r="F475" s="150"/>
    </row>
    <row r="476" spans="1:6" s="151" customFormat="1" x14ac:dyDescent="0.25">
      <c r="A476" s="148"/>
      <c r="B476" s="157" t="s">
        <v>679</v>
      </c>
      <c r="C476" s="149"/>
      <c r="D476" s="149"/>
      <c r="E476" s="246"/>
      <c r="F476" s="247"/>
    </row>
    <row r="477" spans="1:6" s="151" customFormat="1" ht="9" customHeight="1" x14ac:dyDescent="0.25">
      <c r="A477" s="148"/>
      <c r="B477" s="189"/>
      <c r="C477" s="149"/>
      <c r="D477" s="149"/>
      <c r="E477" s="246"/>
      <c r="F477" s="247"/>
    </row>
    <row r="478" spans="1:6" s="151" customFormat="1" ht="79.2" x14ac:dyDescent="0.25">
      <c r="A478" s="148"/>
      <c r="B478" s="170" t="s">
        <v>680</v>
      </c>
      <c r="C478" s="149"/>
      <c r="D478" s="149"/>
      <c r="E478" s="242"/>
      <c r="F478" s="150"/>
    </row>
    <row r="479" spans="1:6" s="151" customFormat="1" ht="12.75" customHeight="1" x14ac:dyDescent="0.25">
      <c r="A479" s="148"/>
      <c r="B479" s="245"/>
      <c r="C479" s="149"/>
      <c r="D479" s="149"/>
      <c r="E479" s="242"/>
      <c r="F479" s="150"/>
    </row>
    <row r="480" spans="1:6" s="151" customFormat="1" x14ac:dyDescent="0.25">
      <c r="A480" s="148" t="s">
        <v>272</v>
      </c>
      <c r="B480" s="519" t="s">
        <v>970</v>
      </c>
      <c r="C480" s="149">
        <v>25</v>
      </c>
      <c r="D480" s="149" t="s">
        <v>402</v>
      </c>
      <c r="E480" s="242"/>
      <c r="F480" s="150">
        <f>E480*C480</f>
        <v>0</v>
      </c>
    </row>
    <row r="481" spans="1:6" s="151" customFormat="1" ht="12.75" customHeight="1" x14ac:dyDescent="0.25">
      <c r="A481" s="148"/>
      <c r="B481" s="519"/>
      <c r="C481" s="149"/>
      <c r="D481" s="149"/>
      <c r="E481" s="242"/>
      <c r="F481" s="150"/>
    </row>
    <row r="482" spans="1:6" s="151" customFormat="1" x14ac:dyDescent="0.25">
      <c r="A482" s="148" t="s">
        <v>276</v>
      </c>
      <c r="B482" s="519" t="s">
        <v>971</v>
      </c>
      <c r="C482" s="149">
        <v>9</v>
      </c>
      <c r="D482" s="149" t="s">
        <v>402</v>
      </c>
      <c r="E482" s="242"/>
      <c r="F482" s="150">
        <f>E482*C482</f>
        <v>0</v>
      </c>
    </row>
    <row r="483" spans="1:6" s="151" customFormat="1" x14ac:dyDescent="0.25">
      <c r="A483" s="148"/>
      <c r="B483" s="519"/>
      <c r="C483" s="149"/>
      <c r="D483" s="149"/>
      <c r="E483" s="243"/>
      <c r="F483" s="150"/>
    </row>
    <row r="484" spans="1:6" s="151" customFormat="1" x14ac:dyDescent="0.25">
      <c r="A484" s="148"/>
      <c r="B484" s="156" t="s">
        <v>690</v>
      </c>
      <c r="C484" s="149"/>
      <c r="D484" s="149"/>
      <c r="E484" s="214"/>
      <c r="F484" s="150"/>
    </row>
    <row r="485" spans="1:6" s="151" customFormat="1" ht="12.75" customHeight="1" x14ac:dyDescent="0.25">
      <c r="A485" s="148"/>
      <c r="B485" s="158"/>
      <c r="C485" s="149"/>
      <c r="D485" s="149"/>
      <c r="E485" s="214"/>
      <c r="F485" s="150"/>
    </row>
    <row r="486" spans="1:6" s="151" customFormat="1" ht="90" customHeight="1" x14ac:dyDescent="0.25">
      <c r="A486" s="148"/>
      <c r="B486" s="170" t="s">
        <v>691</v>
      </c>
      <c r="C486" s="149"/>
      <c r="D486" s="149"/>
      <c r="E486" s="214"/>
      <c r="F486" s="150"/>
    </row>
    <row r="487" spans="1:6" s="151" customFormat="1" ht="10.5" customHeight="1" x14ac:dyDescent="0.25">
      <c r="A487" s="148"/>
      <c r="B487" s="157"/>
      <c r="C487" s="149"/>
      <c r="D487" s="149"/>
      <c r="E487" s="214"/>
      <c r="F487" s="150"/>
    </row>
    <row r="488" spans="1:6" s="151" customFormat="1" ht="37.5" customHeight="1" x14ac:dyDescent="0.25">
      <c r="A488" s="159" t="s">
        <v>304</v>
      </c>
      <c r="B488" s="520" t="s">
        <v>972</v>
      </c>
      <c r="C488" s="160">
        <v>5</v>
      </c>
      <c r="D488" s="160" t="s">
        <v>515</v>
      </c>
      <c r="E488" s="215"/>
      <c r="F488" s="161">
        <f>E488*C488</f>
        <v>0</v>
      </c>
    </row>
    <row r="489" spans="1:6" s="151" customFormat="1" x14ac:dyDescent="0.25">
      <c r="A489" s="235"/>
      <c r="B489" s="249"/>
      <c r="C489" s="416"/>
      <c r="D489" s="237"/>
      <c r="E489" s="238"/>
      <c r="F489" s="239"/>
    </row>
    <row r="490" spans="1:6" s="151" customFormat="1" ht="12.75" customHeight="1" thickBot="1" x14ac:dyDescent="0.3">
      <c r="A490" s="222"/>
      <c r="B490" s="240"/>
      <c r="C490" s="1208" t="s">
        <v>188</v>
      </c>
      <c r="D490" s="1209"/>
      <c r="E490" s="1210"/>
      <c r="F490" s="181">
        <f>SUM(F464:F489)</f>
        <v>0</v>
      </c>
    </row>
    <row r="491" spans="1:6" s="151" customFormat="1" ht="12.75" customHeight="1" x14ac:dyDescent="0.25">
      <c r="A491" s="148"/>
      <c r="B491" s="231"/>
      <c r="C491" s="149"/>
      <c r="D491" s="149"/>
      <c r="E491" s="214"/>
      <c r="F491" s="150"/>
    </row>
    <row r="492" spans="1:6" s="151" customFormat="1" x14ac:dyDescent="0.25">
      <c r="A492" s="148" t="s">
        <v>262</v>
      </c>
      <c r="B492" s="155" t="s">
        <v>973</v>
      </c>
      <c r="C492" s="149">
        <v>1</v>
      </c>
      <c r="D492" s="149" t="s">
        <v>515</v>
      </c>
      <c r="E492" s="232"/>
      <c r="F492" s="150">
        <f>E492*C492</f>
        <v>0</v>
      </c>
    </row>
    <row r="493" spans="1:6" s="151" customFormat="1" ht="12.75" customHeight="1" x14ac:dyDescent="0.25">
      <c r="A493" s="148"/>
      <c r="B493" s="155"/>
      <c r="C493" s="149"/>
      <c r="D493" s="149"/>
      <c r="E493" s="232"/>
      <c r="F493" s="206"/>
    </row>
    <row r="494" spans="1:6" s="151" customFormat="1" ht="26.4" x14ac:dyDescent="0.25">
      <c r="A494" s="159" t="s">
        <v>266</v>
      </c>
      <c r="B494" s="155" t="s">
        <v>974</v>
      </c>
      <c r="C494" s="160">
        <v>6</v>
      </c>
      <c r="D494" s="160" t="s">
        <v>515</v>
      </c>
      <c r="E494" s="521"/>
      <c r="F494" s="192">
        <f>E494*C494</f>
        <v>0</v>
      </c>
    </row>
    <row r="495" spans="1:6" s="151" customFormat="1" ht="12.75" customHeight="1" x14ac:dyDescent="0.25">
      <c r="A495" s="148"/>
      <c r="B495" s="155"/>
      <c r="C495" s="149"/>
      <c r="D495" s="149"/>
      <c r="E495" s="232"/>
      <c r="F495" s="206"/>
    </row>
    <row r="496" spans="1:6" s="151" customFormat="1" ht="52.8" x14ac:dyDescent="0.25">
      <c r="A496" s="148"/>
      <c r="B496" s="170" t="s">
        <v>975</v>
      </c>
      <c r="C496" s="149"/>
      <c r="D496" s="149"/>
      <c r="E496" s="232"/>
      <c r="F496" s="150"/>
    </row>
    <row r="497" spans="1:6" s="151" customFormat="1" ht="12.75" customHeight="1" x14ac:dyDescent="0.25">
      <c r="A497" s="148"/>
      <c r="B497" s="155"/>
      <c r="C497" s="149"/>
      <c r="D497" s="149"/>
      <c r="E497" s="232"/>
      <c r="F497" s="150"/>
    </row>
    <row r="498" spans="1:6" s="151" customFormat="1" ht="12.75" customHeight="1" x14ac:dyDescent="0.25">
      <c r="A498" s="148" t="s">
        <v>270</v>
      </c>
      <c r="B498" s="155" t="s">
        <v>976</v>
      </c>
      <c r="C498" s="149">
        <v>2</v>
      </c>
      <c r="D498" s="149" t="s">
        <v>515</v>
      </c>
      <c r="E498" s="232"/>
      <c r="F498" s="150">
        <f>E498*C498</f>
        <v>0</v>
      </c>
    </row>
    <row r="499" spans="1:6" s="151" customFormat="1" ht="12.75" customHeight="1" x14ac:dyDescent="0.25">
      <c r="A499" s="148"/>
      <c r="B499" s="155"/>
      <c r="C499" s="149"/>
      <c r="D499" s="149"/>
      <c r="E499" s="232"/>
      <c r="F499" s="150"/>
    </row>
    <row r="500" spans="1:6" s="151" customFormat="1" ht="38.25" customHeight="1" x14ac:dyDescent="0.25">
      <c r="A500" s="159" t="s">
        <v>272</v>
      </c>
      <c r="B500" s="241" t="s">
        <v>977</v>
      </c>
      <c r="C500" s="160">
        <v>1</v>
      </c>
      <c r="D500" s="160" t="s">
        <v>515</v>
      </c>
      <c r="E500" s="217"/>
      <c r="F500" s="161">
        <f>E500*C500</f>
        <v>0</v>
      </c>
    </row>
    <row r="501" spans="1:6" s="151" customFormat="1" ht="12.75" customHeight="1" x14ac:dyDescent="0.25">
      <c r="A501" s="148"/>
      <c r="B501" s="165"/>
      <c r="C501" s="149"/>
      <c r="D501" s="149"/>
      <c r="E501" s="232"/>
      <c r="F501" s="150"/>
    </row>
    <row r="502" spans="1:6" s="151" customFormat="1" x14ac:dyDescent="0.25">
      <c r="A502" s="148"/>
      <c r="B502" s="170" t="s">
        <v>978</v>
      </c>
      <c r="C502" s="149"/>
      <c r="D502" s="149"/>
      <c r="E502" s="214"/>
      <c r="F502" s="150"/>
    </row>
    <row r="503" spans="1:6" s="151" customFormat="1" ht="12.75" customHeight="1" x14ac:dyDescent="0.25">
      <c r="A503" s="148"/>
      <c r="B503" s="189"/>
      <c r="C503" s="149"/>
      <c r="D503" s="149"/>
      <c r="E503" s="214"/>
      <c r="F503" s="150"/>
    </row>
    <row r="504" spans="1:6" s="151" customFormat="1" ht="40.5" customHeight="1" x14ac:dyDescent="0.25">
      <c r="A504" s="148"/>
      <c r="B504" s="170" t="s">
        <v>979</v>
      </c>
      <c r="C504" s="149"/>
      <c r="D504" s="149"/>
      <c r="E504" s="214"/>
      <c r="F504" s="150"/>
    </row>
    <row r="505" spans="1:6" s="151" customFormat="1" ht="12.75" customHeight="1" x14ac:dyDescent="0.25">
      <c r="A505" s="148"/>
      <c r="B505" s="157"/>
      <c r="C505" s="149"/>
      <c r="D505" s="149"/>
      <c r="E505" s="214"/>
      <c r="F505" s="150"/>
    </row>
    <row r="506" spans="1:6" s="151" customFormat="1" ht="12.75" customHeight="1" x14ac:dyDescent="0.25">
      <c r="A506" s="148" t="s">
        <v>276</v>
      </c>
      <c r="B506" s="188" t="s">
        <v>980</v>
      </c>
      <c r="C506" s="178">
        <v>1</v>
      </c>
      <c r="D506" s="160" t="s">
        <v>515</v>
      </c>
      <c r="E506" s="214"/>
      <c r="F506" s="150">
        <f>E506*C506</f>
        <v>0</v>
      </c>
    </row>
    <row r="507" spans="1:6" s="151" customFormat="1" ht="12.75" customHeight="1" x14ac:dyDescent="0.25">
      <c r="A507" s="148"/>
      <c r="B507" s="189"/>
      <c r="C507" s="149"/>
      <c r="D507" s="149"/>
      <c r="E507" s="214"/>
      <c r="F507" s="150"/>
    </row>
    <row r="508" spans="1:6" s="151" customFormat="1" ht="12.75" customHeight="1" x14ac:dyDescent="0.25">
      <c r="A508" s="148" t="s">
        <v>304</v>
      </c>
      <c r="B508" s="188" t="s">
        <v>981</v>
      </c>
      <c r="C508" s="178">
        <v>1</v>
      </c>
      <c r="D508" s="160" t="s">
        <v>515</v>
      </c>
      <c r="E508" s="214"/>
      <c r="F508" s="150">
        <f>E508*C508</f>
        <v>0</v>
      </c>
    </row>
    <row r="509" spans="1:6" s="151" customFormat="1" ht="12.75" customHeight="1" x14ac:dyDescent="0.25">
      <c r="A509" s="148"/>
      <c r="B509" s="189"/>
      <c r="C509" s="149"/>
      <c r="D509" s="149"/>
      <c r="E509" s="214"/>
      <c r="F509" s="150"/>
    </row>
    <row r="510" spans="1:6" s="151" customFormat="1" ht="12.75" customHeight="1" x14ac:dyDescent="0.25">
      <c r="A510" s="148"/>
      <c r="B510" s="186" t="s">
        <v>711</v>
      </c>
      <c r="C510" s="178"/>
      <c r="D510" s="160"/>
      <c r="E510" s="214"/>
      <c r="F510" s="150"/>
    </row>
    <row r="511" spans="1:6" s="151" customFormat="1" ht="12.75" customHeight="1" x14ac:dyDescent="0.25">
      <c r="A511" s="148"/>
      <c r="B511" s="188"/>
      <c r="C511" s="178"/>
      <c r="D511" s="160"/>
      <c r="E511" s="214"/>
      <c r="F511" s="150"/>
    </row>
    <row r="512" spans="1:6" s="151" customFormat="1" ht="79.2" x14ac:dyDescent="0.25">
      <c r="A512" s="148"/>
      <c r="B512" s="187" t="s">
        <v>712</v>
      </c>
      <c r="C512" s="178"/>
      <c r="D512" s="160"/>
      <c r="E512" s="214"/>
      <c r="F512" s="150"/>
    </row>
    <row r="513" spans="1:6" s="151" customFormat="1" ht="12.75" customHeight="1" x14ac:dyDescent="0.25">
      <c r="A513" s="148"/>
      <c r="B513" s="188"/>
      <c r="C513" s="178"/>
      <c r="D513" s="160"/>
      <c r="E513" s="214"/>
      <c r="F513" s="150"/>
    </row>
    <row r="514" spans="1:6" s="151" customFormat="1" ht="12.75" customHeight="1" x14ac:dyDescent="0.25">
      <c r="A514" s="148"/>
      <c r="B514" s="186" t="s">
        <v>982</v>
      </c>
      <c r="C514" s="178"/>
      <c r="D514" s="160"/>
      <c r="E514" s="214"/>
      <c r="F514" s="150"/>
    </row>
    <row r="515" spans="1:6" s="151" customFormat="1" ht="12.75" customHeight="1" x14ac:dyDescent="0.25">
      <c r="A515" s="148"/>
      <c r="B515" s="188"/>
      <c r="C515" s="178"/>
      <c r="D515" s="160"/>
      <c r="E515" s="214"/>
      <c r="F515" s="150"/>
    </row>
    <row r="516" spans="1:6" s="151" customFormat="1" ht="12.75" customHeight="1" x14ac:dyDescent="0.25">
      <c r="A516" s="148" t="s">
        <v>307</v>
      </c>
      <c r="B516" s="188" t="s">
        <v>983</v>
      </c>
      <c r="C516" s="81">
        <v>1</v>
      </c>
      <c r="D516" s="160" t="s">
        <v>515</v>
      </c>
      <c r="E516" s="215"/>
      <c r="F516" s="161">
        <f>E516*C516</f>
        <v>0</v>
      </c>
    </row>
    <row r="517" spans="1:6" s="151" customFormat="1" ht="12.75" customHeight="1" x14ac:dyDescent="0.25">
      <c r="A517" s="148" t="s">
        <v>315</v>
      </c>
      <c r="B517" s="188"/>
      <c r="C517" s="178"/>
      <c r="D517" s="160"/>
      <c r="E517" s="214"/>
      <c r="F517" s="150"/>
    </row>
    <row r="518" spans="1:6" s="151" customFormat="1" ht="12.75" customHeight="1" x14ac:dyDescent="0.25">
      <c r="A518" s="148" t="s">
        <v>310</v>
      </c>
      <c r="B518" s="188" t="s">
        <v>984</v>
      </c>
      <c r="C518" s="81">
        <v>1</v>
      </c>
      <c r="D518" s="160" t="s">
        <v>515</v>
      </c>
      <c r="E518" s="215"/>
      <c r="F518" s="161">
        <f>E518*C518</f>
        <v>0</v>
      </c>
    </row>
    <row r="519" spans="1:6" s="151" customFormat="1" ht="12.75" customHeight="1" x14ac:dyDescent="0.25">
      <c r="A519" s="148" t="s">
        <v>315</v>
      </c>
      <c r="B519" s="188"/>
      <c r="C519" s="178"/>
      <c r="D519" s="160"/>
      <c r="E519" s="214"/>
      <c r="F519" s="150"/>
    </row>
    <row r="520" spans="1:6" s="151" customFormat="1" ht="12.75" customHeight="1" x14ac:dyDescent="0.25">
      <c r="A520" s="148"/>
      <c r="B520" s="165"/>
      <c r="C520" s="149"/>
      <c r="D520" s="149"/>
      <c r="E520" s="248"/>
      <c r="F520" s="150"/>
    </row>
    <row r="521" spans="1:6" s="151" customFormat="1" x14ac:dyDescent="0.25">
      <c r="A521" s="235"/>
      <c r="B521" s="236"/>
      <c r="C521" s="409"/>
      <c r="D521" s="237"/>
      <c r="E521" s="250"/>
      <c r="F521" s="239"/>
    </row>
    <row r="522" spans="1:6" s="151" customFormat="1" ht="13.8" thickBot="1" x14ac:dyDescent="0.3">
      <c r="A522" s="222"/>
      <c r="B522" s="240"/>
      <c r="C522" s="1208" t="s">
        <v>188</v>
      </c>
      <c r="D522" s="1209"/>
      <c r="E522" s="1210"/>
      <c r="F522" s="181">
        <f>SUM(F492:F521)</f>
        <v>0</v>
      </c>
    </row>
    <row r="523" spans="1:6" s="151" customFormat="1" ht="12.75" customHeight="1" x14ac:dyDescent="0.25">
      <c r="A523" s="194"/>
      <c r="B523" s="191"/>
      <c r="C523" s="451"/>
      <c r="D523" s="195"/>
      <c r="E523" s="233"/>
      <c r="F523" s="206"/>
    </row>
    <row r="524" spans="1:6" s="151" customFormat="1" ht="52.8" x14ac:dyDescent="0.25">
      <c r="A524" s="159"/>
      <c r="B524" s="170" t="s">
        <v>713</v>
      </c>
      <c r="C524" s="149"/>
      <c r="D524" s="149"/>
      <c r="E524" s="214"/>
      <c r="F524" s="150"/>
    </row>
    <row r="525" spans="1:6" s="151" customFormat="1" ht="12.75" customHeight="1" x14ac:dyDescent="0.25">
      <c r="A525" s="159"/>
      <c r="B525" s="189"/>
      <c r="C525" s="149"/>
      <c r="D525" s="149"/>
      <c r="E525" s="214"/>
      <c r="F525" s="150"/>
    </row>
    <row r="526" spans="1:6" s="151" customFormat="1" ht="12.75" customHeight="1" x14ac:dyDescent="0.25">
      <c r="A526" s="159" t="s">
        <v>262</v>
      </c>
      <c r="B526" s="188" t="s">
        <v>714</v>
      </c>
      <c r="C526" s="178">
        <v>4</v>
      </c>
      <c r="D526" s="160" t="s">
        <v>515</v>
      </c>
      <c r="E526" s="214"/>
      <c r="F526" s="150">
        <f>E526*C526</f>
        <v>0</v>
      </c>
    </row>
    <row r="527" spans="1:6" s="151" customFormat="1" ht="12.75" customHeight="1" x14ac:dyDescent="0.25">
      <c r="A527" s="159"/>
      <c r="B527" s="189"/>
      <c r="C527" s="149"/>
      <c r="D527" s="149"/>
      <c r="E527" s="214"/>
      <c r="F527" s="150"/>
    </row>
    <row r="528" spans="1:6" s="151" customFormat="1" ht="63.75" customHeight="1" x14ac:dyDescent="0.25">
      <c r="A528" s="159"/>
      <c r="B528" s="170" t="s">
        <v>985</v>
      </c>
      <c r="C528" s="149"/>
      <c r="D528" s="149"/>
      <c r="E528" s="214"/>
      <c r="F528" s="150"/>
    </row>
    <row r="529" spans="1:6" s="151" customFormat="1" ht="12.75" customHeight="1" x14ac:dyDescent="0.25">
      <c r="A529" s="159"/>
      <c r="B529" s="189"/>
      <c r="C529" s="149"/>
      <c r="D529" s="149"/>
      <c r="E529" s="214"/>
      <c r="F529" s="150"/>
    </row>
    <row r="530" spans="1:6" s="151" customFormat="1" ht="12.75" customHeight="1" x14ac:dyDescent="0.25">
      <c r="A530" s="159" t="s">
        <v>266</v>
      </c>
      <c r="B530" s="241" t="s">
        <v>986</v>
      </c>
      <c r="C530" s="178">
        <v>2</v>
      </c>
      <c r="D530" s="160" t="s">
        <v>515</v>
      </c>
      <c r="E530" s="214"/>
      <c r="F530" s="150">
        <f>E530*C530</f>
        <v>0</v>
      </c>
    </row>
    <row r="531" spans="1:6" s="151" customFormat="1" ht="12.75" customHeight="1" x14ac:dyDescent="0.25">
      <c r="A531" s="159"/>
      <c r="B531" s="241"/>
      <c r="C531" s="149"/>
      <c r="D531" s="149"/>
      <c r="E531" s="214"/>
      <c r="F531" s="150"/>
    </row>
    <row r="532" spans="1:6" s="151" customFormat="1" ht="12.75" customHeight="1" x14ac:dyDescent="0.25">
      <c r="A532" s="159" t="s">
        <v>270</v>
      </c>
      <c r="B532" s="241" t="s">
        <v>987</v>
      </c>
      <c r="C532" s="178">
        <v>1</v>
      </c>
      <c r="D532" s="160" t="s">
        <v>515</v>
      </c>
      <c r="E532" s="214"/>
      <c r="F532" s="150">
        <f>E532*C532</f>
        <v>0</v>
      </c>
    </row>
    <row r="533" spans="1:6" s="151" customFormat="1" ht="12.75" customHeight="1" x14ac:dyDescent="0.25">
      <c r="A533" s="159"/>
      <c r="B533" s="189"/>
      <c r="C533" s="149"/>
      <c r="D533" s="149"/>
      <c r="E533" s="214"/>
      <c r="F533" s="150"/>
    </row>
    <row r="534" spans="1:6" s="151" customFormat="1" ht="12.75" customHeight="1" x14ac:dyDescent="0.25">
      <c r="A534" s="148"/>
      <c r="B534" s="186" t="s">
        <v>711</v>
      </c>
      <c r="C534" s="178"/>
      <c r="D534" s="160"/>
      <c r="E534" s="214"/>
      <c r="F534" s="150"/>
    </row>
    <row r="535" spans="1:6" s="151" customFormat="1" ht="12.75" customHeight="1" x14ac:dyDescent="0.25">
      <c r="A535" s="148"/>
      <c r="B535" s="188"/>
      <c r="C535" s="178"/>
      <c r="D535" s="160"/>
      <c r="E535" s="214"/>
      <c r="F535" s="150"/>
    </row>
    <row r="536" spans="1:6" s="151" customFormat="1" ht="64.5" customHeight="1" x14ac:dyDescent="0.25">
      <c r="A536" s="148"/>
      <c r="B536" s="187" t="s">
        <v>712</v>
      </c>
      <c r="C536" s="178"/>
      <c r="D536" s="160"/>
      <c r="E536" s="214"/>
      <c r="F536" s="150"/>
    </row>
    <row r="537" spans="1:6" s="151" customFormat="1" x14ac:dyDescent="0.25">
      <c r="A537" s="148"/>
      <c r="B537" s="188"/>
      <c r="C537" s="178"/>
      <c r="D537" s="160"/>
      <c r="E537" s="214"/>
      <c r="F537" s="150"/>
    </row>
    <row r="538" spans="1:6" s="151" customFormat="1" ht="14.25" customHeight="1" x14ac:dyDescent="0.25">
      <c r="A538" s="148"/>
      <c r="B538" s="186" t="s">
        <v>724</v>
      </c>
      <c r="C538" s="178"/>
      <c r="D538" s="160"/>
      <c r="E538" s="214"/>
      <c r="F538" s="150"/>
    </row>
    <row r="539" spans="1:6" s="151" customFormat="1" x14ac:dyDescent="0.25">
      <c r="A539" s="148"/>
      <c r="B539" s="188"/>
      <c r="C539" s="178"/>
      <c r="D539" s="160"/>
      <c r="E539" s="214"/>
      <c r="F539" s="150"/>
    </row>
    <row r="540" spans="1:6" s="151" customFormat="1" x14ac:dyDescent="0.25">
      <c r="A540" s="159" t="s">
        <v>272</v>
      </c>
      <c r="B540" s="251" t="s">
        <v>988</v>
      </c>
      <c r="C540" s="81">
        <v>1</v>
      </c>
      <c r="D540" s="160" t="s">
        <v>515</v>
      </c>
      <c r="E540" s="215"/>
      <c r="F540" s="161">
        <f>E540*C540</f>
        <v>0</v>
      </c>
    </row>
    <row r="541" spans="1:6" s="151" customFormat="1" x14ac:dyDescent="0.25">
      <c r="A541" s="159"/>
      <c r="B541" s="172"/>
      <c r="C541" s="81"/>
      <c r="D541" s="160"/>
      <c r="E541" s="215"/>
      <c r="F541" s="161"/>
    </row>
    <row r="542" spans="1:6" s="151" customFormat="1" x14ac:dyDescent="0.25">
      <c r="A542" s="159"/>
      <c r="B542" s="171" t="s">
        <v>989</v>
      </c>
      <c r="C542" s="81"/>
      <c r="D542" s="160"/>
      <c r="E542" s="215"/>
      <c r="F542" s="161"/>
    </row>
    <row r="543" spans="1:6" s="151" customFormat="1" x14ac:dyDescent="0.25">
      <c r="A543" s="159"/>
      <c r="B543" s="172"/>
      <c r="C543" s="81"/>
      <c r="D543" s="160"/>
      <c r="E543" s="215"/>
      <c r="F543" s="161"/>
    </row>
    <row r="544" spans="1:6" s="151" customFormat="1" ht="39.6" x14ac:dyDescent="0.25">
      <c r="A544" s="199" t="s">
        <v>276</v>
      </c>
      <c r="B544" s="172" t="s">
        <v>990</v>
      </c>
      <c r="C544" s="451"/>
      <c r="D544" s="210" t="s">
        <v>991</v>
      </c>
      <c r="E544" s="214"/>
      <c r="F544" s="218">
        <f>E544</f>
        <v>0</v>
      </c>
    </row>
    <row r="545" spans="1:6" s="151" customFormat="1" x14ac:dyDescent="0.25">
      <c r="A545" s="148"/>
      <c r="B545" s="188"/>
      <c r="C545" s="178"/>
      <c r="D545" s="160"/>
      <c r="E545" s="214"/>
      <c r="F545" s="150"/>
    </row>
    <row r="546" spans="1:6" s="151" customFormat="1" x14ac:dyDescent="0.25">
      <c r="A546" s="199"/>
      <c r="B546" s="220" t="s">
        <v>992</v>
      </c>
      <c r="C546" s="451"/>
      <c r="D546" s="195"/>
      <c r="E546" s="214"/>
      <c r="F546" s="206"/>
    </row>
    <row r="547" spans="1:6" s="151" customFormat="1" ht="12.75" customHeight="1" x14ac:dyDescent="0.25">
      <c r="A547" s="199"/>
      <c r="B547" s="221"/>
      <c r="C547" s="451"/>
      <c r="D547" s="195"/>
      <c r="E547" s="214"/>
      <c r="F547" s="206"/>
    </row>
    <row r="548" spans="1:6" s="151" customFormat="1" ht="26.4" x14ac:dyDescent="0.25">
      <c r="A548" s="199" t="s">
        <v>304</v>
      </c>
      <c r="B548" s="172" t="s">
        <v>993</v>
      </c>
      <c r="C548" s="451"/>
      <c r="D548" s="210" t="s">
        <v>468</v>
      </c>
      <c r="E548" s="214"/>
      <c r="F548" s="218">
        <f>E548</f>
        <v>0</v>
      </c>
    </row>
    <row r="549" spans="1:6" s="151" customFormat="1" x14ac:dyDescent="0.25">
      <c r="A549" s="235"/>
      <c r="B549" s="249"/>
      <c r="C549" s="416"/>
      <c r="D549" s="237"/>
      <c r="E549" s="238"/>
      <c r="F549" s="239"/>
    </row>
    <row r="550" spans="1:6" s="151" customFormat="1" ht="13.8" thickBot="1" x14ac:dyDescent="0.3">
      <c r="A550" s="222"/>
      <c r="B550" s="240"/>
      <c r="C550" s="1208" t="s">
        <v>188</v>
      </c>
      <c r="D550" s="1209"/>
      <c r="E550" s="1210"/>
      <c r="F550" s="181">
        <f>SUM(F525:F549)</f>
        <v>0</v>
      </c>
    </row>
    <row r="551" spans="1:6" s="151" customFormat="1" x14ac:dyDescent="0.25">
      <c r="A551" s="164"/>
      <c r="B551" s="165"/>
      <c r="E551" s="522"/>
      <c r="F551" s="166"/>
    </row>
    <row r="552" spans="1:6" s="151" customFormat="1" x14ac:dyDescent="0.25">
      <c r="A552" s="148"/>
      <c r="B552" s="169" t="s">
        <v>347</v>
      </c>
      <c r="C552" s="147"/>
      <c r="D552" s="147"/>
      <c r="E552" s="175"/>
      <c r="F552" s="150"/>
    </row>
    <row r="553" spans="1:6" s="151" customFormat="1" x14ac:dyDescent="0.25">
      <c r="A553" s="148"/>
      <c r="B553" s="169"/>
      <c r="C553" s="147"/>
      <c r="D553" s="147"/>
      <c r="E553" s="175"/>
      <c r="F553" s="150"/>
    </row>
    <row r="554" spans="1:6" s="151" customFormat="1" x14ac:dyDescent="0.25">
      <c r="A554" s="148"/>
      <c r="B554" s="169" t="s">
        <v>744</v>
      </c>
      <c r="C554" s="147"/>
      <c r="D554" s="147"/>
      <c r="E554" s="175"/>
      <c r="F554" s="150"/>
    </row>
    <row r="555" spans="1:6" s="151" customFormat="1" x14ac:dyDescent="0.25">
      <c r="A555" s="148"/>
      <c r="B555" s="169"/>
      <c r="C555" s="147"/>
      <c r="D555" s="147"/>
      <c r="E555" s="175"/>
      <c r="F555" s="150"/>
    </row>
    <row r="556" spans="1:6" s="151" customFormat="1" x14ac:dyDescent="0.25">
      <c r="A556" s="148"/>
      <c r="B556" s="169"/>
      <c r="C556" s="147"/>
      <c r="D556" s="147"/>
      <c r="E556" s="175" t="s">
        <v>994</v>
      </c>
      <c r="F556" s="150">
        <f>F452</f>
        <v>0</v>
      </c>
    </row>
    <row r="557" spans="1:6" s="151" customFormat="1" x14ac:dyDescent="0.25">
      <c r="A557" s="148"/>
      <c r="B557" s="169"/>
      <c r="C557" s="147"/>
      <c r="D557" s="147"/>
      <c r="E557" s="175"/>
      <c r="F557" s="150"/>
    </row>
    <row r="558" spans="1:6" s="151" customFormat="1" x14ac:dyDescent="0.25">
      <c r="A558" s="148"/>
      <c r="B558" s="169"/>
      <c r="C558" s="147"/>
      <c r="D558" s="147"/>
      <c r="E558" s="175" t="s">
        <v>995</v>
      </c>
      <c r="F558" s="150">
        <f>F490</f>
        <v>0</v>
      </c>
    </row>
    <row r="559" spans="1:6" s="151" customFormat="1" x14ac:dyDescent="0.25">
      <c r="A559" s="148"/>
      <c r="B559" s="169"/>
      <c r="C559" s="147"/>
      <c r="D559" s="147"/>
      <c r="E559" s="175"/>
      <c r="F559" s="150"/>
    </row>
    <row r="560" spans="1:6" s="151" customFormat="1" x14ac:dyDescent="0.25">
      <c r="A560" s="148"/>
      <c r="B560" s="169"/>
      <c r="C560" s="147"/>
      <c r="D560" s="147"/>
      <c r="E560" s="175" t="s">
        <v>996</v>
      </c>
      <c r="F560" s="150">
        <f>F522</f>
        <v>0</v>
      </c>
    </row>
    <row r="561" spans="1:6" s="151" customFormat="1" x14ac:dyDescent="0.25">
      <c r="A561" s="148"/>
      <c r="B561" s="169"/>
      <c r="C561" s="147"/>
      <c r="D561" s="147"/>
      <c r="E561" s="175"/>
      <c r="F561" s="150"/>
    </row>
    <row r="562" spans="1:6" s="151" customFormat="1" ht="12.75" customHeight="1" x14ac:dyDescent="0.25">
      <c r="A562" s="148"/>
      <c r="B562" s="169"/>
      <c r="C562" s="147"/>
      <c r="D562" s="147"/>
      <c r="E562" s="175" t="s">
        <v>997</v>
      </c>
      <c r="F562" s="150">
        <f>F550</f>
        <v>0</v>
      </c>
    </row>
    <row r="563" spans="1:6" s="151" customFormat="1" ht="12.75" customHeight="1" x14ac:dyDescent="0.25">
      <c r="A563" s="148"/>
      <c r="B563" s="169"/>
      <c r="C563" s="147"/>
      <c r="D563" s="147"/>
      <c r="E563" s="174"/>
      <c r="F563" s="150"/>
    </row>
    <row r="564" spans="1:6" s="151" customFormat="1" ht="12.75" customHeight="1" x14ac:dyDescent="0.25">
      <c r="A564" s="148"/>
      <c r="B564" s="169"/>
      <c r="C564" s="147"/>
      <c r="D564" s="147"/>
      <c r="E564" s="174"/>
      <c r="F564" s="150"/>
    </row>
    <row r="565" spans="1:6" s="151" customFormat="1" ht="12.75" customHeight="1" x14ac:dyDescent="0.25">
      <c r="A565" s="199"/>
      <c r="B565" s="172"/>
      <c r="C565" s="523"/>
      <c r="D565" s="252"/>
      <c r="E565" s="219"/>
      <c r="F565" s="161"/>
    </row>
    <row r="566" spans="1:6" s="151" customFormat="1" ht="12.75" customHeight="1" thickBot="1" x14ac:dyDescent="0.3">
      <c r="A566" s="162"/>
      <c r="B566" s="173"/>
      <c r="C566" s="524" t="str">
        <f>C315</f>
        <v>To Gate House collection :</v>
      </c>
      <c r="D566" s="253"/>
      <c r="E566" s="254"/>
      <c r="F566" s="163">
        <f>SUM(F555:F565)</f>
        <v>0</v>
      </c>
    </row>
    <row r="567" spans="1:6" ht="12.75" customHeight="1" x14ac:dyDescent="0.25">
      <c r="A567" s="550"/>
      <c r="B567" s="577"/>
      <c r="C567" s="562"/>
      <c r="D567" s="625"/>
      <c r="E567" s="626"/>
      <c r="F567" s="498"/>
    </row>
    <row r="568" spans="1:6" x14ac:dyDescent="0.25">
      <c r="A568" s="534"/>
      <c r="B568" s="492" t="s">
        <v>760</v>
      </c>
      <c r="C568" s="536"/>
      <c r="D568" s="536"/>
      <c r="E568" s="537"/>
      <c r="F568" s="538"/>
    </row>
    <row r="569" spans="1:6" x14ac:dyDescent="0.25">
      <c r="A569" s="534"/>
      <c r="B569" s="492"/>
      <c r="C569" s="536"/>
      <c r="D569" s="536"/>
      <c r="E569" s="537"/>
      <c r="F569" s="538"/>
    </row>
    <row r="570" spans="1:6" x14ac:dyDescent="0.25">
      <c r="A570" s="534"/>
      <c r="B570" s="492" t="s">
        <v>486</v>
      </c>
      <c r="C570" s="536"/>
      <c r="D570" s="536"/>
      <c r="E570" s="541"/>
      <c r="F570" s="538"/>
    </row>
    <row r="571" spans="1:6" x14ac:dyDescent="0.25">
      <c r="A571" s="534"/>
      <c r="B571" s="491"/>
      <c r="C571" s="536"/>
      <c r="D571" s="536"/>
      <c r="E571" s="541"/>
      <c r="F571" s="538"/>
    </row>
    <row r="572" spans="1:6" x14ac:dyDescent="0.25">
      <c r="A572" s="534"/>
      <c r="B572" s="492" t="s">
        <v>357</v>
      </c>
      <c r="C572" s="536"/>
      <c r="D572" s="536" t="s">
        <v>255</v>
      </c>
      <c r="E572" s="541"/>
      <c r="F572" s="538"/>
    </row>
    <row r="573" spans="1:6" ht="12.75" customHeight="1" x14ac:dyDescent="0.25">
      <c r="A573" s="534"/>
      <c r="B573" s="493"/>
      <c r="C573" s="536"/>
      <c r="D573" s="536"/>
      <c r="E573" s="541"/>
      <c r="F573" s="538"/>
    </row>
    <row r="574" spans="1:6" ht="12.75" customHeight="1" x14ac:dyDescent="0.25">
      <c r="A574" s="534"/>
      <c r="B574" s="492" t="s">
        <v>256</v>
      </c>
      <c r="C574" s="536"/>
      <c r="D574" s="536" t="s">
        <v>255</v>
      </c>
      <c r="E574" s="541"/>
      <c r="F574" s="538"/>
    </row>
    <row r="575" spans="1:6" x14ac:dyDescent="0.25">
      <c r="A575" s="534"/>
      <c r="B575" s="542"/>
      <c r="C575" s="536"/>
      <c r="D575" s="536"/>
      <c r="E575" s="541"/>
      <c r="F575" s="538"/>
    </row>
    <row r="576" spans="1:6" ht="12.75" customHeight="1" x14ac:dyDescent="0.25">
      <c r="A576" s="534"/>
      <c r="B576" s="542" t="s">
        <v>358</v>
      </c>
      <c r="C576" s="536"/>
      <c r="D576" s="536" t="s">
        <v>255</v>
      </c>
      <c r="E576" s="541"/>
      <c r="F576" s="538"/>
    </row>
    <row r="577" spans="1:6" ht="64.5" customHeight="1" x14ac:dyDescent="0.25">
      <c r="A577" s="534"/>
      <c r="B577" s="627" t="s">
        <v>761</v>
      </c>
      <c r="C577" s="536"/>
      <c r="D577" s="536"/>
      <c r="E577" s="541"/>
      <c r="F577" s="538"/>
    </row>
    <row r="578" spans="1:6" ht="12.75" customHeight="1" x14ac:dyDescent="0.25">
      <c r="A578" s="534"/>
      <c r="B578" s="542"/>
      <c r="C578" s="536"/>
      <c r="D578" s="536"/>
      <c r="E578" s="541"/>
      <c r="F578" s="538"/>
    </row>
    <row r="579" spans="1:6" ht="26.4" x14ac:dyDescent="0.25">
      <c r="A579" s="534"/>
      <c r="B579" s="491" t="s">
        <v>762</v>
      </c>
      <c r="C579" s="536"/>
      <c r="D579" s="536" t="s">
        <v>255</v>
      </c>
      <c r="E579" s="541"/>
      <c r="F579" s="538"/>
    </row>
    <row r="580" spans="1:6" ht="12.75" customHeight="1" x14ac:dyDescent="0.25">
      <c r="A580" s="534"/>
      <c r="B580" s="542"/>
      <c r="C580" s="536"/>
      <c r="D580" s="536"/>
      <c r="E580" s="541"/>
      <c r="F580" s="538"/>
    </row>
    <row r="581" spans="1:6" x14ac:dyDescent="0.25">
      <c r="A581" s="534"/>
      <c r="B581" s="492" t="s">
        <v>763</v>
      </c>
      <c r="C581" s="536"/>
      <c r="D581" s="536" t="s">
        <v>255</v>
      </c>
      <c r="E581" s="541"/>
      <c r="F581" s="538"/>
    </row>
    <row r="582" spans="1:6" x14ac:dyDescent="0.25">
      <c r="A582" s="534"/>
      <c r="B582" s="542"/>
      <c r="C582" s="536"/>
      <c r="D582" s="536"/>
      <c r="E582" s="541"/>
      <c r="F582" s="538"/>
    </row>
    <row r="583" spans="1:6" ht="26.4" x14ac:dyDescent="0.25">
      <c r="A583" s="534"/>
      <c r="B583" s="493" t="s">
        <v>998</v>
      </c>
      <c r="C583" s="536"/>
      <c r="D583" s="536" t="s">
        <v>255</v>
      </c>
      <c r="E583" s="541"/>
      <c r="F583" s="538"/>
    </row>
    <row r="584" spans="1:6" ht="12.75" customHeight="1" x14ac:dyDescent="0.25">
      <c r="A584" s="534"/>
      <c r="B584" s="542"/>
      <c r="C584" s="536"/>
      <c r="D584" s="536"/>
      <c r="E584" s="541"/>
      <c r="F584" s="538"/>
    </row>
    <row r="585" spans="1:6" ht="26.4" x14ac:dyDescent="0.25">
      <c r="A585" s="543" t="s">
        <v>262</v>
      </c>
      <c r="B585" s="542" t="s">
        <v>999</v>
      </c>
      <c r="C585" s="544">
        <v>17</v>
      </c>
      <c r="D585" s="544" t="s">
        <v>264</v>
      </c>
      <c r="E585" s="215"/>
      <c r="F585" s="161">
        <f>E585*C585</f>
        <v>0</v>
      </c>
    </row>
    <row r="586" spans="1:6" ht="12.75" customHeight="1" x14ac:dyDescent="0.25">
      <c r="A586" s="534"/>
      <c r="B586" s="542"/>
      <c r="C586" s="544"/>
      <c r="D586" s="544"/>
      <c r="E586" s="215"/>
      <c r="F586" s="161"/>
    </row>
    <row r="587" spans="1:6" x14ac:dyDescent="0.25">
      <c r="A587" s="543"/>
      <c r="B587" s="542"/>
      <c r="C587" s="544"/>
      <c r="D587" s="544"/>
      <c r="E587" s="215"/>
      <c r="F587" s="161"/>
    </row>
    <row r="588" spans="1:6" ht="12.75" customHeight="1" x14ac:dyDescent="0.25">
      <c r="A588" s="534"/>
      <c r="B588" s="542"/>
      <c r="C588" s="544"/>
      <c r="D588" s="544"/>
      <c r="E588" s="215"/>
      <c r="F588" s="161"/>
    </row>
    <row r="589" spans="1:6" ht="12.75" customHeight="1" x14ac:dyDescent="0.25">
      <c r="A589" s="581"/>
      <c r="B589" s="493"/>
      <c r="C589" s="536"/>
      <c r="D589" s="536"/>
      <c r="E589" s="541"/>
      <c r="F589" s="538"/>
    </row>
    <row r="590" spans="1:6" ht="12.75" customHeight="1" x14ac:dyDescent="0.25">
      <c r="A590" s="581"/>
      <c r="B590" s="542"/>
      <c r="C590" s="536"/>
      <c r="D590" s="536"/>
      <c r="E590" s="541"/>
      <c r="F590" s="538"/>
    </row>
    <row r="591" spans="1:6" ht="12.75" customHeight="1" x14ac:dyDescent="0.25">
      <c r="A591" s="581"/>
      <c r="B591" s="542"/>
      <c r="C591" s="536"/>
      <c r="D591" s="536"/>
      <c r="E591" s="541"/>
      <c r="F591" s="538"/>
    </row>
    <row r="592" spans="1:6" ht="12.75" customHeight="1" x14ac:dyDescent="0.25">
      <c r="A592" s="581"/>
      <c r="B592" s="542"/>
      <c r="C592" s="536"/>
      <c r="D592" s="536"/>
      <c r="E592" s="541"/>
      <c r="F592" s="538"/>
    </row>
    <row r="593" spans="1:6" ht="12.75" customHeight="1" x14ac:dyDescent="0.25">
      <c r="A593" s="581"/>
      <c r="B593" s="493"/>
      <c r="C593" s="536"/>
      <c r="D593" s="536"/>
      <c r="E593" s="541"/>
      <c r="F593" s="538"/>
    </row>
    <row r="594" spans="1:6" ht="12.75" customHeight="1" x14ac:dyDescent="0.25">
      <c r="A594" s="581"/>
      <c r="B594" s="542"/>
      <c r="C594" s="536"/>
      <c r="D594" s="536"/>
      <c r="E594" s="541"/>
      <c r="F594" s="538"/>
    </row>
    <row r="595" spans="1:6" ht="12.75" customHeight="1" x14ac:dyDescent="0.25">
      <c r="A595" s="581"/>
      <c r="B595" s="542"/>
      <c r="C595" s="536"/>
      <c r="D595" s="536"/>
      <c r="E595" s="541"/>
      <c r="F595" s="538"/>
    </row>
    <row r="596" spans="1:6" ht="12.75" customHeight="1" x14ac:dyDescent="0.25">
      <c r="A596" s="581"/>
      <c r="B596" s="542"/>
      <c r="C596" s="536"/>
      <c r="D596" s="536"/>
      <c r="E596" s="541"/>
      <c r="F596" s="538"/>
    </row>
    <row r="597" spans="1:6" ht="12.75" customHeight="1" x14ac:dyDescent="0.25">
      <c r="A597" s="581"/>
      <c r="B597" s="493"/>
      <c r="C597" s="536"/>
      <c r="D597" s="536"/>
      <c r="E597" s="541"/>
      <c r="F597" s="538"/>
    </row>
    <row r="598" spans="1:6" ht="12.75" customHeight="1" x14ac:dyDescent="0.25">
      <c r="A598" s="581"/>
      <c r="B598" s="542"/>
      <c r="C598" s="536"/>
      <c r="D598" s="536"/>
      <c r="E598" s="541"/>
      <c r="F598" s="538"/>
    </row>
    <row r="599" spans="1:6" x14ac:dyDescent="0.25">
      <c r="A599" s="581"/>
      <c r="B599" s="542"/>
      <c r="C599" s="536"/>
      <c r="D599" s="536"/>
      <c r="E599" s="541"/>
      <c r="F599" s="538"/>
    </row>
    <row r="600" spans="1:6" x14ac:dyDescent="0.25">
      <c r="A600" s="581"/>
      <c r="B600" s="542"/>
      <c r="D600" s="536"/>
      <c r="E600" s="540"/>
      <c r="F600" s="538"/>
    </row>
    <row r="601" spans="1:6" x14ac:dyDescent="0.25">
      <c r="A601" s="581"/>
      <c r="B601" s="542"/>
      <c r="D601" s="536"/>
      <c r="E601" s="540"/>
      <c r="F601" s="538"/>
    </row>
    <row r="602" spans="1:6" x14ac:dyDescent="0.25">
      <c r="A602" s="581"/>
      <c r="B602" s="542"/>
      <c r="D602" s="536"/>
      <c r="E602" s="540"/>
      <c r="F602" s="538"/>
    </row>
    <row r="603" spans="1:6" x14ac:dyDescent="0.25">
      <c r="A603" s="581"/>
      <c r="B603" s="542"/>
      <c r="D603" s="536"/>
      <c r="E603" s="540"/>
      <c r="F603" s="538"/>
    </row>
    <row r="604" spans="1:6" x14ac:dyDescent="0.25">
      <c r="A604" s="581"/>
      <c r="B604" s="542"/>
      <c r="D604" s="536"/>
      <c r="F604" s="538"/>
    </row>
    <row r="605" spans="1:6" x14ac:dyDescent="0.25">
      <c r="A605" s="581"/>
      <c r="B605" s="542"/>
      <c r="D605" s="536"/>
      <c r="F605" s="538"/>
    </row>
    <row r="606" spans="1:6" x14ac:dyDescent="0.25">
      <c r="A606" s="581"/>
      <c r="B606" s="542"/>
      <c r="D606" s="536"/>
      <c r="F606" s="538"/>
    </row>
    <row r="607" spans="1:6" x14ac:dyDescent="0.25">
      <c r="A607" s="581"/>
      <c r="B607" s="542"/>
      <c r="D607" s="536"/>
      <c r="F607" s="538"/>
    </row>
    <row r="608" spans="1:6" ht="13.8" thickBot="1" x14ac:dyDescent="0.3">
      <c r="A608" s="545"/>
      <c r="B608" s="546"/>
      <c r="C608" s="628" t="str">
        <f>C566</f>
        <v>To Gate House collection :</v>
      </c>
      <c r="D608" s="629"/>
      <c r="E608" s="630"/>
      <c r="F608" s="494">
        <f>SUM(F575:F607)</f>
        <v>0</v>
      </c>
    </row>
    <row r="609" spans="1:6" x14ac:dyDescent="0.25">
      <c r="A609" s="550"/>
      <c r="B609" s="577"/>
      <c r="C609" s="562"/>
      <c r="D609" s="562"/>
      <c r="E609" s="562"/>
      <c r="F609" s="498"/>
    </row>
    <row r="610" spans="1:6" x14ac:dyDescent="0.25">
      <c r="A610" s="534"/>
      <c r="B610" s="492" t="s">
        <v>779</v>
      </c>
      <c r="C610" s="536"/>
      <c r="D610" s="536"/>
      <c r="E610" s="537"/>
      <c r="F610" s="538"/>
    </row>
    <row r="611" spans="1:6" x14ac:dyDescent="0.25">
      <c r="A611" s="534"/>
      <c r="B611" s="542"/>
      <c r="C611" s="536"/>
      <c r="D611" s="536"/>
      <c r="E611" s="537"/>
      <c r="F611" s="538"/>
    </row>
    <row r="612" spans="1:6" x14ac:dyDescent="0.25">
      <c r="A612" s="534"/>
      <c r="B612" s="492" t="s">
        <v>486</v>
      </c>
      <c r="C612" s="536"/>
      <c r="D612" s="536"/>
      <c r="E612" s="541"/>
      <c r="F612" s="538"/>
    </row>
    <row r="613" spans="1:6" x14ac:dyDescent="0.25">
      <c r="A613" s="534"/>
      <c r="B613" s="493"/>
      <c r="C613" s="536"/>
      <c r="D613" s="536"/>
      <c r="E613" s="541"/>
      <c r="F613" s="538"/>
    </row>
    <row r="614" spans="1:6" x14ac:dyDescent="0.25">
      <c r="A614" s="534"/>
      <c r="B614" s="492" t="s">
        <v>357</v>
      </c>
      <c r="C614" s="536"/>
      <c r="D614" s="536" t="s">
        <v>255</v>
      </c>
      <c r="E614" s="541"/>
      <c r="F614" s="538"/>
    </row>
    <row r="615" spans="1:6" x14ac:dyDescent="0.25">
      <c r="A615" s="534"/>
      <c r="B615" s="493"/>
      <c r="C615" s="536"/>
      <c r="D615" s="536"/>
      <c r="E615" s="541"/>
      <c r="F615" s="538"/>
    </row>
    <row r="616" spans="1:6" ht="12.75" customHeight="1" x14ac:dyDescent="0.25">
      <c r="A616" s="534"/>
      <c r="B616" s="492" t="s">
        <v>256</v>
      </c>
      <c r="C616" s="536"/>
      <c r="D616" s="536" t="s">
        <v>255</v>
      </c>
      <c r="E616" s="541"/>
      <c r="F616" s="538"/>
    </row>
    <row r="617" spans="1:6" x14ac:dyDescent="0.25">
      <c r="A617" s="534"/>
      <c r="B617" s="542"/>
      <c r="C617" s="536"/>
      <c r="D617" s="536"/>
      <c r="E617" s="541"/>
      <c r="F617" s="538"/>
    </row>
    <row r="618" spans="1:6" x14ac:dyDescent="0.25">
      <c r="A618" s="534"/>
      <c r="B618" s="542" t="s">
        <v>358</v>
      </c>
      <c r="C618" s="536"/>
      <c r="D618" s="536" t="s">
        <v>255</v>
      </c>
      <c r="E618" s="541"/>
      <c r="F618" s="538"/>
    </row>
    <row r="619" spans="1:6" x14ac:dyDescent="0.25">
      <c r="A619" s="534"/>
      <c r="B619" s="542"/>
      <c r="C619" s="536"/>
      <c r="D619" s="536"/>
      <c r="E619" s="541"/>
      <c r="F619" s="538"/>
    </row>
    <row r="620" spans="1:6" ht="87.75" customHeight="1" x14ac:dyDescent="0.25">
      <c r="A620" s="534"/>
      <c r="B620" s="542" t="s">
        <v>780</v>
      </c>
      <c r="C620" s="536"/>
      <c r="D620" s="536"/>
      <c r="E620" s="541"/>
      <c r="F620" s="538"/>
    </row>
    <row r="621" spans="1:6" x14ac:dyDescent="0.25">
      <c r="A621" s="534"/>
      <c r="B621" s="542"/>
      <c r="C621" s="536"/>
      <c r="D621" s="536"/>
      <c r="E621" s="541"/>
      <c r="F621" s="538"/>
    </row>
    <row r="622" spans="1:6" x14ac:dyDescent="0.25">
      <c r="A622" s="534"/>
      <c r="B622" s="491" t="s">
        <v>428</v>
      </c>
      <c r="C622" s="536"/>
      <c r="D622" s="536" t="s">
        <v>255</v>
      </c>
      <c r="E622" s="541"/>
      <c r="F622" s="538"/>
    </row>
    <row r="623" spans="1:6" x14ac:dyDescent="0.25">
      <c r="A623" s="534"/>
      <c r="B623" s="542"/>
      <c r="C623" s="536"/>
      <c r="D623" s="536"/>
      <c r="E623" s="541"/>
      <c r="F623" s="538"/>
    </row>
    <row r="624" spans="1:6" ht="12.75" customHeight="1" x14ac:dyDescent="0.25">
      <c r="A624" s="534"/>
      <c r="B624" s="492" t="s">
        <v>429</v>
      </c>
      <c r="C624" s="536"/>
      <c r="D624" s="536" t="s">
        <v>255</v>
      </c>
      <c r="E624" s="541"/>
      <c r="F624" s="538"/>
    </row>
    <row r="625" spans="1:6" x14ac:dyDescent="0.25">
      <c r="A625" s="534"/>
      <c r="B625" s="492"/>
      <c r="C625" s="536"/>
      <c r="D625" s="536"/>
      <c r="E625" s="541"/>
      <c r="F625" s="538"/>
    </row>
    <row r="626" spans="1:6" ht="26.4" x14ac:dyDescent="0.25">
      <c r="A626" s="534"/>
      <c r="B626" s="493" t="s">
        <v>430</v>
      </c>
      <c r="C626" s="536"/>
      <c r="D626" s="536" t="s">
        <v>255</v>
      </c>
      <c r="E626" s="541"/>
      <c r="F626" s="538"/>
    </row>
    <row r="627" spans="1:6" x14ac:dyDescent="0.25">
      <c r="A627" s="534"/>
      <c r="B627" s="493"/>
      <c r="C627" s="536"/>
      <c r="D627" s="536"/>
      <c r="E627" s="541"/>
      <c r="F627" s="538"/>
    </row>
    <row r="628" spans="1:6" x14ac:dyDescent="0.25">
      <c r="A628" s="534" t="s">
        <v>262</v>
      </c>
      <c r="B628" s="542" t="s">
        <v>491</v>
      </c>
      <c r="C628" s="536">
        <v>62</v>
      </c>
      <c r="D628" s="536" t="s">
        <v>264</v>
      </c>
      <c r="E628" s="541"/>
      <c r="F628" s="538">
        <f>E628*C628</f>
        <v>0</v>
      </c>
    </row>
    <row r="629" spans="1:6" x14ac:dyDescent="0.25">
      <c r="A629" s="534"/>
      <c r="B629" s="542"/>
      <c r="C629" s="536"/>
      <c r="D629" s="536"/>
      <c r="E629" s="541"/>
      <c r="F629" s="538"/>
    </row>
    <row r="630" spans="1:6" x14ac:dyDescent="0.25">
      <c r="A630" s="534" t="s">
        <v>266</v>
      </c>
      <c r="B630" s="542" t="s">
        <v>781</v>
      </c>
      <c r="C630" s="536">
        <v>20</v>
      </c>
      <c r="D630" s="536" t="s">
        <v>314</v>
      </c>
      <c r="E630" s="541"/>
      <c r="F630" s="538">
        <f>E630*C630</f>
        <v>0</v>
      </c>
    </row>
    <row r="631" spans="1:6" x14ac:dyDescent="0.25">
      <c r="A631" s="534"/>
      <c r="B631" s="542"/>
      <c r="C631" s="536"/>
      <c r="D631" s="536"/>
      <c r="E631" s="541"/>
      <c r="F631" s="538"/>
    </row>
    <row r="632" spans="1:6" x14ac:dyDescent="0.25">
      <c r="A632" s="534"/>
      <c r="B632" s="492" t="s">
        <v>790</v>
      </c>
      <c r="C632" s="536"/>
      <c r="D632" s="536"/>
      <c r="E632" s="541"/>
      <c r="F632" s="538"/>
    </row>
    <row r="633" spans="1:6" x14ac:dyDescent="0.25">
      <c r="A633" s="534"/>
      <c r="B633" s="492"/>
      <c r="C633" s="536"/>
      <c r="D633" s="536"/>
      <c r="E633" s="541"/>
      <c r="F633" s="538"/>
    </row>
    <row r="634" spans="1:6" ht="12.75" customHeight="1" x14ac:dyDescent="0.25">
      <c r="A634" s="534"/>
      <c r="B634" s="492" t="s">
        <v>429</v>
      </c>
      <c r="C634" s="536"/>
      <c r="D634" s="536"/>
      <c r="E634" s="541"/>
      <c r="F634" s="538"/>
    </row>
    <row r="635" spans="1:6" x14ac:dyDescent="0.25">
      <c r="A635" s="534"/>
      <c r="B635" s="492"/>
      <c r="C635" s="536"/>
      <c r="D635" s="536"/>
      <c r="E635" s="541"/>
      <c r="F635" s="538"/>
    </row>
    <row r="636" spans="1:6" ht="26.4" x14ac:dyDescent="0.25">
      <c r="A636" s="534"/>
      <c r="B636" s="493" t="s">
        <v>430</v>
      </c>
      <c r="C636" s="536"/>
      <c r="D636" s="536"/>
      <c r="E636" s="541"/>
      <c r="F636" s="538"/>
    </row>
    <row r="637" spans="1:6" x14ac:dyDescent="0.25">
      <c r="A637" s="534"/>
      <c r="B637" s="493"/>
      <c r="C637" s="536"/>
      <c r="D637" s="536"/>
      <c r="E637" s="541"/>
      <c r="F637" s="538"/>
    </row>
    <row r="638" spans="1:6" x14ac:dyDescent="0.25">
      <c r="A638" s="534" t="s">
        <v>270</v>
      </c>
      <c r="B638" s="542" t="s">
        <v>491</v>
      </c>
      <c r="C638" s="536">
        <v>62</v>
      </c>
      <c r="D638" s="536" t="s">
        <v>264</v>
      </c>
      <c r="E638" s="541"/>
      <c r="F638" s="538">
        <f>E638*C638</f>
        <v>0</v>
      </c>
    </row>
    <row r="639" spans="1:6" x14ac:dyDescent="0.25">
      <c r="A639" s="534"/>
      <c r="B639" s="542"/>
      <c r="C639" s="536"/>
      <c r="D639" s="536"/>
      <c r="E639" s="541"/>
      <c r="F639" s="538"/>
    </row>
    <row r="640" spans="1:6" x14ac:dyDescent="0.25">
      <c r="A640" s="534" t="s">
        <v>272</v>
      </c>
      <c r="B640" s="542" t="s">
        <v>781</v>
      </c>
      <c r="C640" s="536">
        <v>15</v>
      </c>
      <c r="D640" s="536" t="s">
        <v>314</v>
      </c>
      <c r="E640" s="541"/>
      <c r="F640" s="184">
        <f>E640*C640</f>
        <v>0</v>
      </c>
    </row>
    <row r="641" spans="1:6" x14ac:dyDescent="0.25">
      <c r="A641" s="534"/>
      <c r="B641" s="551"/>
      <c r="C641" s="536"/>
      <c r="D641" s="536"/>
      <c r="E641" s="540"/>
      <c r="F641" s="184"/>
    </row>
    <row r="642" spans="1:6" x14ac:dyDescent="0.25">
      <c r="A642" s="534"/>
      <c r="B642" s="551"/>
      <c r="C642" s="536"/>
      <c r="D642" s="536"/>
      <c r="E642" s="540"/>
      <c r="F642" s="184"/>
    </row>
    <row r="643" spans="1:6" x14ac:dyDescent="0.25">
      <c r="A643" s="534"/>
      <c r="B643" s="551"/>
      <c r="C643" s="536"/>
      <c r="D643" s="536"/>
      <c r="E643" s="540"/>
      <c r="F643" s="184"/>
    </row>
    <row r="644" spans="1:6" ht="13.8" thickBot="1" x14ac:dyDescent="0.3">
      <c r="A644" s="545"/>
      <c r="B644" s="546"/>
      <c r="C644" s="628" t="str">
        <f>C608</f>
        <v>To Gate House collection :</v>
      </c>
      <c r="D644" s="629"/>
      <c r="E644" s="631"/>
      <c r="F644" s="494">
        <f>SUM(F621:F643)</f>
        <v>0</v>
      </c>
    </row>
    <row r="645" spans="1:6" ht="9.75" customHeight="1" x14ac:dyDescent="0.25">
      <c r="A645" s="550"/>
      <c r="B645" s="577"/>
      <c r="C645" s="632"/>
      <c r="D645" s="633"/>
      <c r="E645" s="634"/>
      <c r="F645" s="525"/>
    </row>
    <row r="646" spans="1:6" x14ac:dyDescent="0.25">
      <c r="A646" s="534"/>
      <c r="B646" s="492" t="s">
        <v>794</v>
      </c>
      <c r="C646" s="536"/>
      <c r="D646" s="536"/>
      <c r="E646" s="541"/>
      <c r="F646" s="538"/>
    </row>
    <row r="647" spans="1:6" ht="8.25" customHeight="1" x14ac:dyDescent="0.25">
      <c r="A647" s="534"/>
      <c r="B647" s="492"/>
      <c r="C647" s="536"/>
      <c r="D647" s="536"/>
      <c r="E647" s="541"/>
      <c r="F647" s="538"/>
    </row>
    <row r="648" spans="1:6" x14ac:dyDescent="0.25">
      <c r="A648" s="534"/>
      <c r="B648" s="492" t="s">
        <v>357</v>
      </c>
      <c r="C648" s="536"/>
      <c r="D648" s="536" t="s">
        <v>255</v>
      </c>
      <c r="E648" s="541"/>
      <c r="F648" s="538"/>
    </row>
    <row r="649" spans="1:6" ht="7.5" customHeight="1" x14ac:dyDescent="0.25">
      <c r="A649" s="534"/>
      <c r="B649" s="542"/>
      <c r="C649" s="536"/>
      <c r="D649" s="536"/>
      <c r="E649" s="541"/>
      <c r="F649" s="538"/>
    </row>
    <row r="650" spans="1:6" x14ac:dyDescent="0.25">
      <c r="A650" s="534"/>
      <c r="B650" s="492" t="s">
        <v>256</v>
      </c>
      <c r="C650" s="536"/>
      <c r="D650" s="536" t="s">
        <v>255</v>
      </c>
      <c r="E650" s="541"/>
      <c r="F650" s="538"/>
    </row>
    <row r="651" spans="1:6" ht="9.75" customHeight="1" x14ac:dyDescent="0.25">
      <c r="A651" s="534"/>
      <c r="B651" s="542"/>
      <c r="C651" s="536"/>
      <c r="D651" s="536"/>
      <c r="E651" s="541"/>
      <c r="F651" s="538"/>
    </row>
    <row r="652" spans="1:6" x14ac:dyDescent="0.25">
      <c r="A652" s="534"/>
      <c r="B652" s="542" t="s">
        <v>358</v>
      </c>
      <c r="C652" s="536"/>
      <c r="D652" s="536" t="s">
        <v>255</v>
      </c>
      <c r="E652" s="541"/>
      <c r="F652" s="538"/>
    </row>
    <row r="653" spans="1:6" ht="8.25" customHeight="1" x14ac:dyDescent="0.25">
      <c r="A653" s="534"/>
      <c r="B653" s="542"/>
      <c r="C653" s="536"/>
      <c r="D653" s="536"/>
      <c r="E653" s="541"/>
      <c r="F653" s="538"/>
    </row>
    <row r="654" spans="1:6" s="571" customFormat="1" ht="92.4" x14ac:dyDescent="0.25">
      <c r="A654" s="534"/>
      <c r="B654" s="542" t="s">
        <v>795</v>
      </c>
      <c r="C654" s="536"/>
      <c r="D654" s="536"/>
      <c r="E654" s="541"/>
      <c r="F654" s="538"/>
    </row>
    <row r="655" spans="1:6" s="571" customFormat="1" ht="12.75" customHeight="1" x14ac:dyDescent="0.25">
      <c r="A655" s="534"/>
      <c r="B655" s="542"/>
      <c r="C655" s="536"/>
      <c r="D655" s="536"/>
      <c r="E655" s="541"/>
      <c r="F655" s="538"/>
    </row>
    <row r="656" spans="1:6" s="571" customFormat="1" ht="12" customHeight="1" x14ac:dyDescent="0.25">
      <c r="A656" s="534" t="s">
        <v>315</v>
      </c>
      <c r="B656" s="492" t="s">
        <v>486</v>
      </c>
      <c r="C656" s="536"/>
      <c r="D656" s="536"/>
      <c r="E656" s="574"/>
      <c r="F656" s="538"/>
    </row>
    <row r="657" spans="1:6" s="571" customFormat="1" ht="12" customHeight="1" x14ac:dyDescent="0.25">
      <c r="A657" s="534"/>
      <c r="B657" s="492"/>
      <c r="C657" s="536"/>
      <c r="D657" s="536"/>
      <c r="E657" s="574"/>
      <c r="F657" s="538"/>
    </row>
    <row r="658" spans="1:6" s="571" customFormat="1" ht="12" customHeight="1" x14ac:dyDescent="0.25">
      <c r="A658" s="569"/>
      <c r="B658" s="501" t="s">
        <v>796</v>
      </c>
      <c r="C658" s="570"/>
      <c r="D658" s="570"/>
      <c r="E658" s="449"/>
      <c r="F658" s="184"/>
    </row>
    <row r="659" spans="1:6" s="571" customFormat="1" ht="12" customHeight="1" x14ac:dyDescent="0.25">
      <c r="A659" s="569"/>
      <c r="B659" s="572"/>
      <c r="C659" s="570"/>
      <c r="D659" s="570"/>
      <c r="E659" s="449"/>
      <c r="F659" s="184"/>
    </row>
    <row r="660" spans="1:6" s="571" customFormat="1" ht="12" customHeight="1" x14ac:dyDescent="0.25">
      <c r="A660" s="569"/>
      <c r="B660" s="526" t="s">
        <v>797</v>
      </c>
      <c r="C660" s="570"/>
      <c r="D660" s="570"/>
      <c r="E660" s="449"/>
      <c r="F660" s="184"/>
    </row>
    <row r="661" spans="1:6" s="571" customFormat="1" ht="12.75" customHeight="1" x14ac:dyDescent="0.25">
      <c r="A661" s="569"/>
      <c r="B661" s="501"/>
      <c r="C661" s="570"/>
      <c r="D661" s="570"/>
      <c r="E661" s="449"/>
      <c r="F661" s="184"/>
    </row>
    <row r="662" spans="1:6" s="571" customFormat="1" ht="26.4" x14ac:dyDescent="0.25">
      <c r="A662" s="569"/>
      <c r="B662" s="527" t="s">
        <v>798</v>
      </c>
      <c r="C662" s="570"/>
      <c r="D662" s="570"/>
      <c r="E662" s="449"/>
      <c r="F662" s="184"/>
    </row>
    <row r="663" spans="1:6" s="571" customFormat="1" ht="12.75" customHeight="1" x14ac:dyDescent="0.25">
      <c r="A663" s="569"/>
      <c r="B663" s="572"/>
      <c r="C663" s="570"/>
      <c r="D663" s="570"/>
      <c r="E663" s="449"/>
      <c r="F663" s="184"/>
    </row>
    <row r="664" spans="1:6" s="571" customFormat="1" ht="12.75" customHeight="1" x14ac:dyDescent="0.25">
      <c r="A664" s="569"/>
      <c r="B664" s="501" t="s">
        <v>799</v>
      </c>
      <c r="C664" s="570"/>
      <c r="D664" s="570"/>
      <c r="E664" s="449"/>
      <c r="F664" s="184"/>
    </row>
    <row r="665" spans="1:6" s="571" customFormat="1" ht="12.75" customHeight="1" x14ac:dyDescent="0.25">
      <c r="A665" s="569"/>
      <c r="B665" s="572"/>
      <c r="C665" s="570"/>
      <c r="D665" s="570"/>
      <c r="E665" s="449"/>
      <c r="F665" s="184"/>
    </row>
    <row r="666" spans="1:6" s="571" customFormat="1" ht="12.75" customHeight="1" x14ac:dyDescent="0.25">
      <c r="A666" s="569"/>
      <c r="B666" s="502" t="s">
        <v>800</v>
      </c>
      <c r="C666" s="570"/>
      <c r="D666" s="570"/>
      <c r="E666" s="449"/>
      <c r="F666" s="184"/>
    </row>
    <row r="667" spans="1:6" s="571" customFormat="1" ht="12.75" customHeight="1" x14ac:dyDescent="0.25">
      <c r="A667" s="569"/>
      <c r="B667" s="572"/>
      <c r="C667" s="570"/>
      <c r="D667" s="570"/>
      <c r="E667" s="449"/>
      <c r="F667" s="184"/>
    </row>
    <row r="668" spans="1:6" ht="12.75" customHeight="1" x14ac:dyDescent="0.25">
      <c r="A668" s="569" t="s">
        <v>262</v>
      </c>
      <c r="B668" s="572" t="s">
        <v>801</v>
      </c>
      <c r="C668" s="570">
        <v>67</v>
      </c>
      <c r="D668" s="570" t="s">
        <v>402</v>
      </c>
      <c r="E668" s="449"/>
      <c r="F668" s="184">
        <f>E668*C668</f>
        <v>0</v>
      </c>
    </row>
    <row r="669" spans="1:6" s="571" customFormat="1" ht="12.75" customHeight="1" x14ac:dyDescent="0.25">
      <c r="A669" s="534"/>
      <c r="B669" s="492"/>
      <c r="C669" s="536"/>
      <c r="D669" s="536"/>
      <c r="E669" s="574"/>
      <c r="F669" s="538"/>
    </row>
    <row r="670" spans="1:6" ht="12.75" customHeight="1" x14ac:dyDescent="0.25">
      <c r="A670" s="534"/>
      <c r="B670" s="528" t="s">
        <v>802</v>
      </c>
      <c r="C670" s="536"/>
      <c r="D670" s="536"/>
      <c r="E670" s="574"/>
      <c r="F670" s="538"/>
    </row>
    <row r="671" spans="1:6" ht="12.75" customHeight="1" x14ac:dyDescent="0.25">
      <c r="A671" s="534"/>
      <c r="B671" s="496"/>
      <c r="C671" s="536"/>
      <c r="D671" s="536"/>
      <c r="E671" s="574"/>
      <c r="F671" s="538"/>
    </row>
    <row r="672" spans="1:6" ht="39" customHeight="1" x14ac:dyDescent="0.25">
      <c r="A672" s="534"/>
      <c r="B672" s="529" t="s">
        <v>906</v>
      </c>
      <c r="C672" s="536"/>
      <c r="D672" s="536"/>
      <c r="E672" s="574"/>
      <c r="F672" s="538"/>
    </row>
    <row r="673" spans="1:6" ht="12.75" customHeight="1" x14ac:dyDescent="0.25">
      <c r="A673" s="534"/>
      <c r="B673" s="635"/>
      <c r="C673" s="536"/>
      <c r="D673" s="536"/>
      <c r="E673" s="574"/>
      <c r="F673" s="538"/>
    </row>
    <row r="674" spans="1:6" ht="12.75" customHeight="1" x14ac:dyDescent="0.25">
      <c r="A674" s="534"/>
      <c r="B674" s="530" t="s">
        <v>907</v>
      </c>
      <c r="C674" s="536"/>
      <c r="D674" s="536"/>
      <c r="E674" s="574"/>
      <c r="F674" s="538"/>
    </row>
    <row r="675" spans="1:6" ht="12.75" customHeight="1" x14ac:dyDescent="0.25">
      <c r="A675" s="534"/>
      <c r="B675" s="635"/>
      <c r="C675" s="536"/>
      <c r="D675" s="536"/>
      <c r="E675" s="574"/>
      <c r="F675" s="538"/>
    </row>
    <row r="676" spans="1:6" ht="12.75" customHeight="1" x14ac:dyDescent="0.25">
      <c r="A676" s="534" t="s">
        <v>266</v>
      </c>
      <c r="B676" s="635" t="s">
        <v>436</v>
      </c>
      <c r="C676" s="536">
        <v>16</v>
      </c>
      <c r="D676" s="536" t="s">
        <v>264</v>
      </c>
      <c r="E676" s="574"/>
      <c r="F676" s="538">
        <f>E676*C676</f>
        <v>0</v>
      </c>
    </row>
    <row r="677" spans="1:6" ht="12.75" customHeight="1" x14ac:dyDescent="0.25">
      <c r="A677" s="534"/>
      <c r="B677" s="635"/>
      <c r="C677" s="536"/>
      <c r="D677" s="536"/>
      <c r="E677" s="574"/>
      <c r="F677" s="538"/>
    </row>
    <row r="678" spans="1:6" ht="12.75" customHeight="1" x14ac:dyDescent="0.25">
      <c r="A678" s="534"/>
      <c r="B678" s="530" t="s">
        <v>1000</v>
      </c>
      <c r="C678" s="536"/>
      <c r="D678" s="536"/>
      <c r="E678" s="574"/>
      <c r="F678" s="538"/>
    </row>
    <row r="679" spans="1:6" ht="12" customHeight="1" x14ac:dyDescent="0.25">
      <c r="A679" s="534"/>
      <c r="B679" s="635"/>
      <c r="C679" s="536"/>
      <c r="D679" s="536"/>
      <c r="E679" s="574"/>
      <c r="F679" s="538"/>
    </row>
    <row r="680" spans="1:6" ht="12.75" customHeight="1" x14ac:dyDescent="0.25">
      <c r="A680" s="543" t="s">
        <v>270</v>
      </c>
      <c r="B680" s="635" t="s">
        <v>1001</v>
      </c>
      <c r="C680" s="544">
        <v>20</v>
      </c>
      <c r="D680" s="544" t="s">
        <v>402</v>
      </c>
      <c r="E680" s="217"/>
      <c r="F680" s="161">
        <f>E680*C680</f>
        <v>0</v>
      </c>
    </row>
    <row r="681" spans="1:6" x14ac:dyDescent="0.25">
      <c r="A681" s="534"/>
      <c r="B681" s="530"/>
      <c r="C681" s="536"/>
      <c r="D681" s="536"/>
      <c r="E681" s="574"/>
      <c r="F681" s="538"/>
    </row>
    <row r="682" spans="1:6" ht="12.75" customHeight="1" x14ac:dyDescent="0.25">
      <c r="A682" s="534"/>
      <c r="B682" s="635"/>
      <c r="C682" s="536"/>
      <c r="D682" s="536"/>
      <c r="E682" s="573"/>
      <c r="F682" s="538"/>
    </row>
    <row r="683" spans="1:6" ht="13.8" thickBot="1" x14ac:dyDescent="0.3">
      <c r="A683" s="545"/>
      <c r="B683" s="546"/>
      <c r="C683" s="560" t="str">
        <f>C644</f>
        <v>To Gate House collection :</v>
      </c>
      <c r="D683" s="548"/>
      <c r="E683" s="549"/>
      <c r="F683" s="494">
        <f>SUM(F648:F682)</f>
        <v>0</v>
      </c>
    </row>
    <row r="684" spans="1:6" x14ac:dyDescent="0.25">
      <c r="A684" s="550"/>
      <c r="B684" s="577"/>
      <c r="C684" s="562"/>
      <c r="D684" s="562"/>
      <c r="E684" s="562"/>
      <c r="F684" s="498"/>
    </row>
    <row r="685" spans="1:6" x14ac:dyDescent="0.25">
      <c r="A685" s="534"/>
      <c r="B685" s="492" t="s">
        <v>1002</v>
      </c>
      <c r="C685" s="536"/>
      <c r="D685" s="536"/>
      <c r="E685" s="537"/>
      <c r="F685" s="538"/>
    </row>
    <row r="686" spans="1:6" x14ac:dyDescent="0.25">
      <c r="A686" s="534"/>
      <c r="B686" s="492"/>
      <c r="C686" s="536"/>
      <c r="D686" s="536"/>
      <c r="E686" s="537"/>
      <c r="F686" s="538"/>
    </row>
    <row r="687" spans="1:6" x14ac:dyDescent="0.25">
      <c r="A687" s="534"/>
      <c r="B687" s="492" t="s">
        <v>486</v>
      </c>
      <c r="C687" s="536"/>
      <c r="D687" s="536"/>
      <c r="E687" s="537"/>
      <c r="F687" s="538"/>
    </row>
    <row r="688" spans="1:6" x14ac:dyDescent="0.25">
      <c r="A688" s="534"/>
      <c r="B688" s="492"/>
      <c r="C688" s="536"/>
      <c r="D688" s="536"/>
      <c r="E688" s="537"/>
      <c r="F688" s="538"/>
    </row>
    <row r="689" spans="1:6" x14ac:dyDescent="0.25">
      <c r="A689" s="534"/>
      <c r="B689" s="492" t="s">
        <v>357</v>
      </c>
      <c r="C689" s="536"/>
      <c r="D689" s="536" t="s">
        <v>255</v>
      </c>
      <c r="E689" s="537"/>
      <c r="F689" s="538"/>
    </row>
    <row r="690" spans="1:6" x14ac:dyDescent="0.25">
      <c r="A690" s="534"/>
      <c r="B690" s="492"/>
      <c r="C690" s="536"/>
      <c r="D690" s="536"/>
      <c r="E690" s="537"/>
      <c r="F690" s="538"/>
    </row>
    <row r="691" spans="1:6" ht="12.75" customHeight="1" x14ac:dyDescent="0.25">
      <c r="A691" s="534"/>
      <c r="B691" s="492" t="s">
        <v>256</v>
      </c>
      <c r="C691" s="536"/>
      <c r="D691" s="536" t="s">
        <v>255</v>
      </c>
      <c r="E691" s="537"/>
      <c r="F691" s="538"/>
    </row>
    <row r="692" spans="1:6" x14ac:dyDescent="0.25">
      <c r="A692" s="534"/>
      <c r="B692" s="542"/>
      <c r="C692" s="536"/>
      <c r="D692" s="536"/>
      <c r="E692" s="537"/>
      <c r="F692" s="538"/>
    </row>
    <row r="693" spans="1:6" x14ac:dyDescent="0.25">
      <c r="A693" s="534"/>
      <c r="B693" s="542" t="s">
        <v>358</v>
      </c>
      <c r="C693" s="536"/>
      <c r="D693" s="536" t="s">
        <v>255</v>
      </c>
      <c r="E693" s="537"/>
      <c r="F693" s="538"/>
    </row>
    <row r="694" spans="1:6" x14ac:dyDescent="0.25">
      <c r="A694" s="534"/>
      <c r="B694" s="542"/>
      <c r="C694" s="536"/>
      <c r="D694" s="536"/>
      <c r="E694" s="537"/>
      <c r="F694" s="538"/>
    </row>
    <row r="695" spans="1:6" ht="50.25" customHeight="1" x14ac:dyDescent="0.25">
      <c r="A695" s="534"/>
      <c r="B695" s="627" t="s">
        <v>809</v>
      </c>
      <c r="C695" s="536"/>
      <c r="D695" s="536"/>
      <c r="E695" s="541"/>
      <c r="F695" s="538"/>
    </row>
    <row r="696" spans="1:6" ht="12.75" customHeight="1" x14ac:dyDescent="0.25">
      <c r="A696" s="534"/>
      <c r="B696" s="542"/>
      <c r="C696" s="536"/>
      <c r="D696" s="536"/>
      <c r="E696" s="541"/>
      <c r="F696" s="538"/>
    </row>
    <row r="697" spans="1:6" ht="12.75" customHeight="1" x14ac:dyDescent="0.25">
      <c r="A697" s="534"/>
      <c r="B697" s="491" t="s">
        <v>434</v>
      </c>
      <c r="C697" s="536"/>
      <c r="D697" s="536" t="s">
        <v>255</v>
      </c>
      <c r="E697" s="541"/>
      <c r="F697" s="538"/>
    </row>
    <row r="698" spans="1:6" ht="12.75" customHeight="1" x14ac:dyDescent="0.25">
      <c r="A698" s="534"/>
      <c r="B698" s="542"/>
      <c r="C698" s="536"/>
      <c r="D698" s="536"/>
      <c r="E698" s="541"/>
      <c r="F698" s="538"/>
    </row>
    <row r="699" spans="1:6" ht="25.5" customHeight="1" x14ac:dyDescent="0.25">
      <c r="A699" s="534"/>
      <c r="B699" s="492" t="s">
        <v>810</v>
      </c>
      <c r="C699" s="536"/>
      <c r="D699" s="536" t="s">
        <v>255</v>
      </c>
      <c r="E699" s="541"/>
      <c r="F699" s="538"/>
    </row>
    <row r="700" spans="1:6" ht="12.75" customHeight="1" x14ac:dyDescent="0.25">
      <c r="A700" s="534"/>
      <c r="B700" s="542"/>
      <c r="C700" s="536"/>
      <c r="D700" s="536"/>
      <c r="E700" s="541"/>
      <c r="F700" s="538"/>
    </row>
    <row r="701" spans="1:6" x14ac:dyDescent="0.25">
      <c r="A701" s="534"/>
      <c r="B701" s="493" t="s">
        <v>438</v>
      </c>
      <c r="C701" s="536"/>
      <c r="D701" s="536" t="s">
        <v>255</v>
      </c>
      <c r="E701" s="541"/>
      <c r="F701" s="538"/>
    </row>
    <row r="702" spans="1:6" ht="12.75" customHeight="1" x14ac:dyDescent="0.25">
      <c r="A702" s="534"/>
      <c r="B702" s="493"/>
      <c r="C702" s="536"/>
      <c r="D702" s="536"/>
      <c r="E702" s="541"/>
      <c r="F702" s="538"/>
    </row>
    <row r="703" spans="1:6" ht="12.75" customHeight="1" x14ac:dyDescent="0.25">
      <c r="A703" s="534" t="s">
        <v>262</v>
      </c>
      <c r="B703" s="542" t="s">
        <v>811</v>
      </c>
      <c r="C703" s="536">
        <v>62</v>
      </c>
      <c r="D703" s="536" t="s">
        <v>264</v>
      </c>
      <c r="E703" s="541"/>
      <c r="F703" s="538">
        <f>E703*C703</f>
        <v>0</v>
      </c>
    </row>
    <row r="704" spans="1:6" ht="12.75" customHeight="1" x14ac:dyDescent="0.25">
      <c r="A704" s="534"/>
      <c r="B704" s="542"/>
      <c r="C704" s="536"/>
      <c r="D704" s="536"/>
      <c r="E704" s="541"/>
      <c r="F704" s="538"/>
    </row>
    <row r="705" spans="1:6" ht="24" customHeight="1" x14ac:dyDescent="0.25">
      <c r="A705" s="534"/>
      <c r="B705" s="492" t="s">
        <v>1003</v>
      </c>
      <c r="C705" s="536"/>
      <c r="D705" s="536" t="s">
        <v>255</v>
      </c>
      <c r="E705" s="541"/>
      <c r="F705" s="538"/>
    </row>
    <row r="706" spans="1:6" ht="12.75" customHeight="1" x14ac:dyDescent="0.25">
      <c r="A706" s="534"/>
      <c r="B706" s="542"/>
      <c r="C706" s="536"/>
      <c r="D706" s="536"/>
      <c r="E706" s="541"/>
      <c r="F706" s="538"/>
    </row>
    <row r="707" spans="1:6" x14ac:dyDescent="0.25">
      <c r="A707" s="534"/>
      <c r="B707" s="493" t="s">
        <v>814</v>
      </c>
      <c r="C707" s="536"/>
      <c r="D707" s="536" t="s">
        <v>255</v>
      </c>
      <c r="E707" s="541"/>
      <c r="F707" s="538"/>
    </row>
    <row r="708" spans="1:6" ht="12.75" customHeight="1" x14ac:dyDescent="0.25">
      <c r="A708" s="534"/>
      <c r="B708" s="493"/>
      <c r="C708" s="536"/>
      <c r="D708" s="536"/>
      <c r="E708" s="541"/>
      <c r="F708" s="538"/>
    </row>
    <row r="709" spans="1:6" x14ac:dyDescent="0.25">
      <c r="A709" s="534" t="s">
        <v>266</v>
      </c>
      <c r="B709" s="542" t="s">
        <v>811</v>
      </c>
      <c r="C709" s="536">
        <f>C703</f>
        <v>62</v>
      </c>
      <c r="D709" s="536" t="s">
        <v>264</v>
      </c>
      <c r="E709" s="541"/>
      <c r="F709" s="538">
        <f>E709*C709</f>
        <v>0</v>
      </c>
    </row>
    <row r="710" spans="1:6" ht="12.75" customHeight="1" x14ac:dyDescent="0.25">
      <c r="A710" s="534"/>
      <c r="B710" s="542"/>
      <c r="C710" s="536"/>
      <c r="D710" s="536"/>
      <c r="E710" s="541"/>
      <c r="F710" s="538"/>
    </row>
    <row r="711" spans="1:6" ht="12.75" customHeight="1" x14ac:dyDescent="0.25">
      <c r="A711" s="543" t="s">
        <v>270</v>
      </c>
      <c r="B711" s="542" t="s">
        <v>815</v>
      </c>
      <c r="C711" s="544">
        <f>C630</f>
        <v>20</v>
      </c>
      <c r="D711" s="544" t="s">
        <v>314</v>
      </c>
      <c r="E711" s="215"/>
      <c r="F711" s="161">
        <f>E711*C711</f>
        <v>0</v>
      </c>
    </row>
    <row r="712" spans="1:6" ht="12.75" customHeight="1" x14ac:dyDescent="0.25">
      <c r="A712" s="534"/>
      <c r="B712" s="542"/>
      <c r="C712" s="536"/>
      <c r="D712" s="536"/>
      <c r="E712" s="541"/>
      <c r="F712" s="538"/>
    </row>
    <row r="713" spans="1:6" x14ac:dyDescent="0.25">
      <c r="A713" s="534"/>
      <c r="B713" s="492" t="s">
        <v>816</v>
      </c>
      <c r="C713" s="536"/>
      <c r="D713" s="536"/>
      <c r="E713" s="541"/>
      <c r="F713" s="538"/>
    </row>
    <row r="714" spans="1:6" x14ac:dyDescent="0.25">
      <c r="A714" s="534"/>
      <c r="B714" s="492"/>
      <c r="C714" s="536"/>
      <c r="D714" s="536"/>
      <c r="E714" s="541"/>
      <c r="F714" s="538"/>
    </row>
    <row r="715" spans="1:6" ht="12.75" customHeight="1" x14ac:dyDescent="0.25">
      <c r="A715" s="534"/>
      <c r="B715" s="491" t="s">
        <v>434</v>
      </c>
      <c r="C715" s="536"/>
      <c r="D715" s="536" t="s">
        <v>255</v>
      </c>
      <c r="E715" s="541"/>
      <c r="F715" s="538"/>
    </row>
    <row r="716" spans="1:6" ht="12.75" customHeight="1" x14ac:dyDescent="0.25">
      <c r="A716" s="534"/>
      <c r="B716" s="492"/>
      <c r="C716" s="536"/>
      <c r="D716" s="536"/>
      <c r="E716" s="541"/>
      <c r="F716" s="538"/>
    </row>
    <row r="717" spans="1:6" ht="12.75" customHeight="1" x14ac:dyDescent="0.25">
      <c r="A717" s="534"/>
      <c r="B717" s="492" t="s">
        <v>1004</v>
      </c>
      <c r="C717" s="536"/>
      <c r="D717" s="536" t="s">
        <v>255</v>
      </c>
      <c r="E717" s="541"/>
      <c r="F717" s="538"/>
    </row>
    <row r="718" spans="1:6" ht="12.75" customHeight="1" x14ac:dyDescent="0.25">
      <c r="A718" s="534"/>
      <c r="B718" s="492"/>
      <c r="C718" s="536"/>
      <c r="D718" s="536"/>
      <c r="E718" s="541"/>
      <c r="F718" s="538"/>
    </row>
    <row r="719" spans="1:6" ht="12.75" customHeight="1" x14ac:dyDescent="0.25">
      <c r="A719" s="534"/>
      <c r="B719" s="493" t="s">
        <v>438</v>
      </c>
      <c r="C719" s="536"/>
      <c r="D719" s="536" t="s">
        <v>255</v>
      </c>
      <c r="E719" s="541"/>
      <c r="F719" s="538"/>
    </row>
    <row r="720" spans="1:6" ht="12.75" customHeight="1" x14ac:dyDescent="0.25">
      <c r="A720" s="534"/>
      <c r="B720" s="542"/>
      <c r="C720" s="536"/>
      <c r="D720" s="536"/>
      <c r="E720" s="541"/>
      <c r="F720" s="538"/>
    </row>
    <row r="721" spans="1:6" x14ac:dyDescent="0.25">
      <c r="A721" s="534" t="s">
        <v>272</v>
      </c>
      <c r="B721" s="542" t="s">
        <v>818</v>
      </c>
      <c r="C721" s="536">
        <f>C638</f>
        <v>62</v>
      </c>
      <c r="D721" s="536" t="s">
        <v>264</v>
      </c>
      <c r="E721" s="541"/>
      <c r="F721" s="538">
        <f>E721*C721</f>
        <v>0</v>
      </c>
    </row>
    <row r="722" spans="1:6" x14ac:dyDescent="0.25">
      <c r="A722" s="534"/>
      <c r="B722" s="542"/>
      <c r="C722" s="536"/>
      <c r="D722" s="536"/>
      <c r="E722" s="541"/>
      <c r="F722" s="538"/>
    </row>
    <row r="723" spans="1:6" x14ac:dyDescent="0.25">
      <c r="A723" s="534" t="s">
        <v>276</v>
      </c>
      <c r="B723" s="542" t="s">
        <v>819</v>
      </c>
      <c r="C723" s="536">
        <f>C640</f>
        <v>15</v>
      </c>
      <c r="D723" s="536" t="s">
        <v>402</v>
      </c>
      <c r="E723" s="541"/>
      <c r="F723" s="538">
        <f>E723*C723</f>
        <v>0</v>
      </c>
    </row>
    <row r="724" spans="1:6" x14ac:dyDescent="0.25">
      <c r="A724" s="534"/>
      <c r="B724" s="542"/>
      <c r="C724" s="536"/>
      <c r="D724" s="536"/>
      <c r="E724" s="541"/>
      <c r="F724" s="538"/>
    </row>
    <row r="725" spans="1:6" ht="12.75" customHeight="1" x14ac:dyDescent="0.25">
      <c r="A725" s="534"/>
      <c r="B725" s="542"/>
      <c r="C725" s="536"/>
      <c r="D725" s="536"/>
      <c r="E725" s="574"/>
      <c r="F725" s="538"/>
    </row>
    <row r="726" spans="1:6" ht="12.75" customHeight="1" x14ac:dyDescent="0.25">
      <c r="A726" s="534"/>
      <c r="B726" s="542"/>
      <c r="C726" s="536"/>
      <c r="D726" s="536"/>
      <c r="E726" s="574"/>
      <c r="F726" s="538"/>
    </row>
    <row r="727" spans="1:6" x14ac:dyDescent="0.25">
      <c r="A727" s="569"/>
      <c r="B727" s="493"/>
      <c r="C727" s="570"/>
      <c r="D727" s="570"/>
      <c r="E727" s="260"/>
      <c r="F727" s="184"/>
    </row>
    <row r="728" spans="1:6" ht="13.8" thickBot="1" x14ac:dyDescent="0.3">
      <c r="A728" s="545"/>
      <c r="B728" s="546"/>
      <c r="C728" s="636" t="str">
        <f>C683</f>
        <v>To Gate House collection :</v>
      </c>
      <c r="D728" s="629"/>
      <c r="E728" s="630"/>
      <c r="F728" s="494">
        <f>SUM(F694:F727)</f>
        <v>0</v>
      </c>
    </row>
    <row r="729" spans="1:6" x14ac:dyDescent="0.25">
      <c r="A729" s="550"/>
      <c r="B729" s="577"/>
      <c r="C729" s="604"/>
      <c r="D729" s="604"/>
      <c r="E729" s="637"/>
      <c r="F729" s="498"/>
    </row>
    <row r="730" spans="1:6" x14ac:dyDescent="0.25">
      <c r="A730" s="581"/>
      <c r="B730" s="551"/>
      <c r="E730" s="265" t="s">
        <v>820</v>
      </c>
      <c r="F730" s="266" t="s">
        <v>821</v>
      </c>
    </row>
    <row r="731" spans="1:6" x14ac:dyDescent="0.25">
      <c r="A731" s="581"/>
      <c r="B731" s="551"/>
      <c r="E731" s="589"/>
      <c r="F731" s="495"/>
    </row>
    <row r="732" spans="1:6" x14ac:dyDescent="0.25">
      <c r="A732" s="534"/>
      <c r="B732" s="531" t="s">
        <v>1005</v>
      </c>
      <c r="E732" s="589"/>
      <c r="F732" s="538"/>
    </row>
    <row r="733" spans="1:6" x14ac:dyDescent="0.25">
      <c r="A733" s="534"/>
      <c r="B733" s="618"/>
      <c r="E733" s="589"/>
      <c r="F733" s="538"/>
    </row>
    <row r="734" spans="1:6" x14ac:dyDescent="0.25">
      <c r="A734" s="534"/>
      <c r="B734" s="618"/>
      <c r="E734" s="589"/>
      <c r="F734" s="538"/>
    </row>
    <row r="735" spans="1:6" x14ac:dyDescent="0.25">
      <c r="A735" s="534"/>
      <c r="B735" s="618" t="s">
        <v>843</v>
      </c>
      <c r="E735" s="638"/>
      <c r="F735" s="538">
        <f>F126</f>
        <v>0</v>
      </c>
    </row>
    <row r="736" spans="1:6" x14ac:dyDescent="0.25">
      <c r="A736" s="534"/>
      <c r="B736" s="618"/>
      <c r="E736" s="589"/>
      <c r="F736" s="538"/>
    </row>
    <row r="737" spans="1:6" ht="12.75" customHeight="1" x14ac:dyDescent="0.25">
      <c r="A737" s="534"/>
      <c r="B737" s="618"/>
      <c r="C737" s="575"/>
      <c r="E737" s="589"/>
      <c r="F737" s="538"/>
    </row>
    <row r="738" spans="1:6" ht="12.75" customHeight="1" x14ac:dyDescent="0.25">
      <c r="A738" s="534"/>
      <c r="B738" s="618" t="s">
        <v>824</v>
      </c>
      <c r="C738" s="575"/>
      <c r="E738" s="638"/>
      <c r="F738" s="538">
        <f>SUM(F235)</f>
        <v>0</v>
      </c>
    </row>
    <row r="739" spans="1:6" x14ac:dyDescent="0.25">
      <c r="A739" s="534"/>
      <c r="B739" s="618"/>
      <c r="C739" s="575"/>
      <c r="E739" s="589"/>
      <c r="F739" s="538"/>
    </row>
    <row r="740" spans="1:6" x14ac:dyDescent="0.25">
      <c r="A740" s="534"/>
      <c r="B740" s="618"/>
      <c r="C740" s="575"/>
      <c r="E740" s="589"/>
      <c r="F740" s="538"/>
    </row>
    <row r="741" spans="1:6" x14ac:dyDescent="0.25">
      <c r="A741" s="534"/>
      <c r="B741" s="618" t="s">
        <v>495</v>
      </c>
      <c r="C741" s="575"/>
      <c r="E741" s="638"/>
      <c r="F741" s="538">
        <f>F315</f>
        <v>0</v>
      </c>
    </row>
    <row r="742" spans="1:6" x14ac:dyDescent="0.25">
      <c r="A742" s="534"/>
      <c r="B742" s="618"/>
      <c r="C742" s="575"/>
      <c r="E742" s="589"/>
      <c r="F742" s="538"/>
    </row>
    <row r="743" spans="1:6" x14ac:dyDescent="0.25">
      <c r="A743" s="534"/>
      <c r="B743" s="618"/>
      <c r="C743" s="575"/>
      <c r="E743" s="589"/>
      <c r="F743" s="538"/>
    </row>
    <row r="744" spans="1:6" x14ac:dyDescent="0.25">
      <c r="A744" s="534"/>
      <c r="B744" s="618" t="s">
        <v>533</v>
      </c>
      <c r="C744" s="575"/>
      <c r="E744" s="638"/>
      <c r="F744" s="538">
        <f>F385</f>
        <v>0</v>
      </c>
    </row>
    <row r="745" spans="1:6" x14ac:dyDescent="0.25">
      <c r="A745" s="534"/>
      <c r="B745" s="618"/>
      <c r="C745" s="575"/>
      <c r="E745" s="589"/>
      <c r="F745" s="538"/>
    </row>
    <row r="746" spans="1:6" x14ac:dyDescent="0.25">
      <c r="A746" s="534"/>
      <c r="B746" s="618"/>
      <c r="C746" s="575"/>
      <c r="E746" s="589"/>
      <c r="F746" s="538"/>
    </row>
    <row r="747" spans="1:6" x14ac:dyDescent="0.25">
      <c r="A747" s="534"/>
      <c r="B747" s="618" t="s">
        <v>825</v>
      </c>
      <c r="C747" s="575"/>
      <c r="E747" s="638"/>
      <c r="F747" s="538">
        <f>SUM(F433)</f>
        <v>0</v>
      </c>
    </row>
    <row r="748" spans="1:6" x14ac:dyDescent="0.25">
      <c r="A748" s="534"/>
      <c r="B748" s="618"/>
      <c r="C748" s="575"/>
      <c r="E748" s="589"/>
      <c r="F748" s="538"/>
    </row>
    <row r="749" spans="1:6" x14ac:dyDescent="0.25">
      <c r="A749" s="534"/>
      <c r="B749" s="618"/>
      <c r="C749" s="575"/>
      <c r="E749" s="589"/>
      <c r="F749" s="538"/>
    </row>
    <row r="750" spans="1:6" x14ac:dyDescent="0.25">
      <c r="A750" s="534"/>
      <c r="B750" s="618" t="s">
        <v>1006</v>
      </c>
      <c r="C750" s="575"/>
      <c r="E750" s="638"/>
      <c r="F750" s="538">
        <f>F566</f>
        <v>0</v>
      </c>
    </row>
    <row r="751" spans="1:6" x14ac:dyDescent="0.25">
      <c r="A751" s="534"/>
      <c r="B751" s="618"/>
      <c r="C751" s="575"/>
      <c r="E751" s="589"/>
      <c r="F751" s="538"/>
    </row>
    <row r="752" spans="1:6" x14ac:dyDescent="0.25">
      <c r="A752" s="534"/>
      <c r="B752" s="618"/>
      <c r="C752" s="575"/>
      <c r="E752" s="589"/>
      <c r="F752" s="538"/>
    </row>
    <row r="753" spans="1:6" x14ac:dyDescent="0.25">
      <c r="A753" s="534"/>
      <c r="B753" s="618" t="s">
        <v>760</v>
      </c>
      <c r="C753" s="575"/>
      <c r="E753" s="638"/>
      <c r="F753" s="538">
        <f>F608</f>
        <v>0</v>
      </c>
    </row>
    <row r="754" spans="1:6" x14ac:dyDescent="0.25">
      <c r="A754" s="534"/>
      <c r="B754" s="618"/>
      <c r="C754" s="575"/>
      <c r="E754" s="589"/>
      <c r="F754" s="538"/>
    </row>
    <row r="755" spans="1:6" x14ac:dyDescent="0.25">
      <c r="A755" s="534"/>
      <c r="B755" s="618"/>
      <c r="C755" s="575"/>
      <c r="E755" s="589"/>
      <c r="F755" s="538"/>
    </row>
    <row r="756" spans="1:6" x14ac:dyDescent="0.25">
      <c r="A756" s="534"/>
      <c r="B756" s="618" t="s">
        <v>779</v>
      </c>
      <c r="C756" s="575"/>
      <c r="E756" s="638"/>
      <c r="F756" s="538">
        <f>F644</f>
        <v>0</v>
      </c>
    </row>
    <row r="757" spans="1:6" x14ac:dyDescent="0.25">
      <c r="A757" s="534"/>
      <c r="B757" s="618"/>
      <c r="C757" s="575"/>
      <c r="E757" s="589"/>
      <c r="F757" s="538"/>
    </row>
    <row r="758" spans="1:6" x14ac:dyDescent="0.25">
      <c r="A758" s="534"/>
      <c r="B758" s="618"/>
      <c r="C758" s="575"/>
      <c r="E758" s="589"/>
      <c r="F758" s="538"/>
    </row>
    <row r="759" spans="1:6" x14ac:dyDescent="0.25">
      <c r="A759" s="534"/>
      <c r="B759" s="618" t="s">
        <v>794</v>
      </c>
      <c r="C759" s="575"/>
      <c r="E759" s="638"/>
      <c r="F759" s="538">
        <f>F683</f>
        <v>0</v>
      </c>
    </row>
    <row r="760" spans="1:6" x14ac:dyDescent="0.25">
      <c r="A760" s="534"/>
      <c r="B760" s="618"/>
      <c r="C760" s="575"/>
      <c r="E760" s="589"/>
      <c r="F760" s="538"/>
    </row>
    <row r="761" spans="1:6" x14ac:dyDescent="0.25">
      <c r="A761" s="534"/>
      <c r="B761" s="618"/>
      <c r="C761" s="575"/>
      <c r="E761" s="589"/>
      <c r="F761" s="538"/>
    </row>
    <row r="762" spans="1:6" x14ac:dyDescent="0.25">
      <c r="A762" s="534"/>
      <c r="B762" s="618" t="s">
        <v>1002</v>
      </c>
      <c r="C762" s="575"/>
      <c r="E762" s="638"/>
      <c r="F762" s="538">
        <f>F728</f>
        <v>0</v>
      </c>
    </row>
    <row r="763" spans="1:6" x14ac:dyDescent="0.25">
      <c r="A763" s="534"/>
      <c r="B763" s="618"/>
      <c r="C763" s="575"/>
      <c r="E763" s="589"/>
      <c r="F763" s="538"/>
    </row>
    <row r="764" spans="1:6" x14ac:dyDescent="0.25">
      <c r="A764" s="534"/>
      <c r="B764" s="618"/>
      <c r="C764" s="575"/>
      <c r="E764" s="589"/>
      <c r="F764" s="538"/>
    </row>
    <row r="765" spans="1:6" ht="66" x14ac:dyDescent="0.25">
      <c r="A765" s="534"/>
      <c r="B765" s="618" t="s">
        <v>1007</v>
      </c>
      <c r="C765" s="575"/>
      <c r="E765" s="638"/>
      <c r="F765" s="538">
        <v>3000000</v>
      </c>
    </row>
    <row r="766" spans="1:6" x14ac:dyDescent="0.25">
      <c r="A766" s="534"/>
      <c r="B766" s="618"/>
      <c r="C766" s="575"/>
      <c r="E766" s="589"/>
      <c r="F766" s="538"/>
    </row>
    <row r="767" spans="1:6" x14ac:dyDescent="0.25">
      <c r="A767" s="534"/>
      <c r="B767" s="639"/>
      <c r="C767" s="575"/>
      <c r="E767" s="613"/>
      <c r="F767" s="538"/>
    </row>
    <row r="768" spans="1:6" ht="13.8" thickBot="1" x14ac:dyDescent="0.3">
      <c r="A768" s="545"/>
      <c r="B768" s="640" t="s">
        <v>826</v>
      </c>
      <c r="C768" s="548"/>
      <c r="D768" s="548"/>
      <c r="E768" s="532"/>
      <c r="F768" s="494">
        <f>SUM(F732:F767)</f>
        <v>3000000</v>
      </c>
    </row>
  </sheetData>
  <sheetProtection selectLockedCells="1"/>
  <mergeCells count="7">
    <mergeCell ref="C550:E550"/>
    <mergeCell ref="C414:E414"/>
    <mergeCell ref="C419:E419"/>
    <mergeCell ref="C433:E433"/>
    <mergeCell ref="C454:E454"/>
    <mergeCell ref="C490:E490"/>
    <mergeCell ref="C522:E522"/>
  </mergeCells>
  <pageMargins left="0.7" right="0.7" top="0.75" bottom="0.75" header="0.3" footer="0.3"/>
  <pageSetup scale="99" orientation="portrait" r:id="rId1"/>
  <headerFooter>
    <oddHeader>&amp;L&amp;8Proposed Extension/ Rehabilitation
 of Regional Control Center&amp;C&amp;8for Transmission Company of Nigeria/TCN World 
Bank Project Management Unit&amp;R&amp;8At  Ikeja, Lagos State</oddHeader>
    <oddFooter>&amp;L&amp;8Bill Nr.4: Gate House&amp;C&amp;8November, 2020&amp;R&amp;8Page 4/&amp;P</oddFooter>
  </headerFooter>
  <rowBreaks count="22" manualBreakCount="22">
    <brk id="34" max="5" man="1"/>
    <brk id="74" max="5" man="1"/>
    <brk id="126" max="5" man="1"/>
    <brk id="163" max="5" man="1"/>
    <brk id="207" max="5" man="1"/>
    <brk id="235" max="5" man="1"/>
    <brk id="279" max="5" man="1"/>
    <brk id="315" max="5" man="1"/>
    <brk id="340" max="5" man="1"/>
    <brk id="370" max="5" man="1"/>
    <brk id="385" max="5" man="1"/>
    <brk id="414" max="5" man="1"/>
    <brk id="433" max="5" man="1"/>
    <brk id="454" max="5" man="1"/>
    <brk id="490" max="5" man="1"/>
    <brk id="522" max="5" man="1"/>
    <brk id="550" max="5" man="1"/>
    <brk id="566" max="5" man="1"/>
    <brk id="608" max="5" man="1"/>
    <brk id="644" max="5" man="1"/>
    <brk id="683" max="5" man="1"/>
    <brk id="728"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2"/>
  <sheetViews>
    <sheetView tabSelected="1" view="pageBreakPreview" topLeftCell="A97" zoomScale="114" zoomScaleNormal="100" zoomScaleSheetLayoutView="190" workbookViewId="0">
      <selection activeCell="B117" sqref="B117"/>
    </sheetView>
  </sheetViews>
  <sheetFormatPr defaultRowHeight="13.2" x14ac:dyDescent="0.25"/>
  <cols>
    <col min="1" max="1" width="4.109375" style="447" customWidth="1"/>
    <col min="2" max="2" width="44.44140625" style="448" customWidth="1"/>
    <col min="3" max="3" width="7.109375" style="269" customWidth="1"/>
    <col min="4" max="4" width="4.6640625" style="269" customWidth="1"/>
    <col min="5" max="5" width="15" style="225" bestFit="1" customWidth="1"/>
    <col min="6" max="6" width="16.109375" style="225" bestFit="1" customWidth="1"/>
    <col min="7" max="7" width="12.6640625" style="274" customWidth="1"/>
    <col min="8" max="10" width="11.6640625" style="274" customWidth="1"/>
    <col min="11" max="11" width="12.33203125" style="274" customWidth="1"/>
    <col min="12" max="18" width="11.6640625" style="274" customWidth="1"/>
    <col min="19" max="19" width="13.109375" style="274" customWidth="1"/>
    <col min="20" max="20" width="12.109375" style="274" customWidth="1"/>
    <col min="21" max="21" width="13.109375" style="274" customWidth="1"/>
    <col min="22" max="22" width="11.44140625" style="274" customWidth="1"/>
    <col min="23" max="23" width="11.5546875" style="274" customWidth="1"/>
    <col min="24" max="24" width="12.6640625" style="274" customWidth="1"/>
    <col min="25" max="256" width="9.109375" style="274"/>
    <col min="257" max="257" width="4.109375" style="274" customWidth="1"/>
    <col min="258" max="258" width="44.44140625" style="274" customWidth="1"/>
    <col min="259" max="259" width="7.109375" style="274" customWidth="1"/>
    <col min="260" max="260" width="4.6640625" style="274" customWidth="1"/>
    <col min="261" max="261" width="15" style="274" bestFit="1" customWidth="1"/>
    <col min="262" max="262" width="16.109375" style="274" bestFit="1" customWidth="1"/>
    <col min="263" max="263" width="12.6640625" style="274" customWidth="1"/>
    <col min="264" max="266" width="11.6640625" style="274" customWidth="1"/>
    <col min="267" max="267" width="12.33203125" style="274" customWidth="1"/>
    <col min="268" max="274" width="11.6640625" style="274" customWidth="1"/>
    <col min="275" max="275" width="13.109375" style="274" customWidth="1"/>
    <col min="276" max="276" width="12.109375" style="274" customWidth="1"/>
    <col min="277" max="277" width="13.109375" style="274" customWidth="1"/>
    <col min="278" max="278" width="11.44140625" style="274" customWidth="1"/>
    <col min="279" max="279" width="11.5546875" style="274" customWidth="1"/>
    <col min="280" max="280" width="12.6640625" style="274" customWidth="1"/>
    <col min="281" max="512" width="9.109375" style="274"/>
    <col min="513" max="513" width="4.109375" style="274" customWidth="1"/>
    <col min="514" max="514" width="44.44140625" style="274" customWidth="1"/>
    <col min="515" max="515" width="7.109375" style="274" customWidth="1"/>
    <col min="516" max="516" width="4.6640625" style="274" customWidth="1"/>
    <col min="517" max="517" width="15" style="274" bestFit="1" customWidth="1"/>
    <col min="518" max="518" width="16.109375" style="274" bestFit="1" customWidth="1"/>
    <col min="519" max="519" width="12.6640625" style="274" customWidth="1"/>
    <col min="520" max="522" width="11.6640625" style="274" customWidth="1"/>
    <col min="523" max="523" width="12.33203125" style="274" customWidth="1"/>
    <col min="524" max="530" width="11.6640625" style="274" customWidth="1"/>
    <col min="531" max="531" width="13.109375" style="274" customWidth="1"/>
    <col min="532" max="532" width="12.109375" style="274" customWidth="1"/>
    <col min="533" max="533" width="13.109375" style="274" customWidth="1"/>
    <col min="534" max="534" width="11.44140625" style="274" customWidth="1"/>
    <col min="535" max="535" width="11.5546875" style="274" customWidth="1"/>
    <col min="536" max="536" width="12.6640625" style="274" customWidth="1"/>
    <col min="537" max="768" width="9.109375" style="274"/>
    <col min="769" max="769" width="4.109375" style="274" customWidth="1"/>
    <col min="770" max="770" width="44.44140625" style="274" customWidth="1"/>
    <col min="771" max="771" width="7.109375" style="274" customWidth="1"/>
    <col min="772" max="772" width="4.6640625" style="274" customWidth="1"/>
    <col min="773" max="773" width="15" style="274" bestFit="1" customWidth="1"/>
    <col min="774" max="774" width="16.109375" style="274" bestFit="1" customWidth="1"/>
    <col min="775" max="775" width="12.6640625" style="274" customWidth="1"/>
    <col min="776" max="778" width="11.6640625" style="274" customWidth="1"/>
    <col min="779" max="779" width="12.33203125" style="274" customWidth="1"/>
    <col min="780" max="786" width="11.6640625" style="274" customWidth="1"/>
    <col min="787" max="787" width="13.109375" style="274" customWidth="1"/>
    <col min="788" max="788" width="12.109375" style="274" customWidth="1"/>
    <col min="789" max="789" width="13.109375" style="274" customWidth="1"/>
    <col min="790" max="790" width="11.44140625" style="274" customWidth="1"/>
    <col min="791" max="791" width="11.5546875" style="274" customWidth="1"/>
    <col min="792" max="792" width="12.6640625" style="274" customWidth="1"/>
    <col min="793" max="1024" width="9.109375" style="274"/>
    <col min="1025" max="1025" width="4.109375" style="274" customWidth="1"/>
    <col min="1026" max="1026" width="44.44140625" style="274" customWidth="1"/>
    <col min="1027" max="1027" width="7.109375" style="274" customWidth="1"/>
    <col min="1028" max="1028" width="4.6640625" style="274" customWidth="1"/>
    <col min="1029" max="1029" width="15" style="274" bestFit="1" customWidth="1"/>
    <col min="1030" max="1030" width="16.109375" style="274" bestFit="1" customWidth="1"/>
    <col min="1031" max="1031" width="12.6640625" style="274" customWidth="1"/>
    <col min="1032" max="1034" width="11.6640625" style="274" customWidth="1"/>
    <col min="1035" max="1035" width="12.33203125" style="274" customWidth="1"/>
    <col min="1036" max="1042" width="11.6640625" style="274" customWidth="1"/>
    <col min="1043" max="1043" width="13.109375" style="274" customWidth="1"/>
    <col min="1044" max="1044" width="12.109375" style="274" customWidth="1"/>
    <col min="1045" max="1045" width="13.109375" style="274" customWidth="1"/>
    <col min="1046" max="1046" width="11.44140625" style="274" customWidth="1"/>
    <col min="1047" max="1047" width="11.5546875" style="274" customWidth="1"/>
    <col min="1048" max="1048" width="12.6640625" style="274" customWidth="1"/>
    <col min="1049" max="1280" width="9.109375" style="274"/>
    <col min="1281" max="1281" width="4.109375" style="274" customWidth="1"/>
    <col min="1282" max="1282" width="44.44140625" style="274" customWidth="1"/>
    <col min="1283" max="1283" width="7.109375" style="274" customWidth="1"/>
    <col min="1284" max="1284" width="4.6640625" style="274" customWidth="1"/>
    <col min="1285" max="1285" width="15" style="274" bestFit="1" customWidth="1"/>
    <col min="1286" max="1286" width="16.109375" style="274" bestFit="1" customWidth="1"/>
    <col min="1287" max="1287" width="12.6640625" style="274" customWidth="1"/>
    <col min="1288" max="1290" width="11.6640625" style="274" customWidth="1"/>
    <col min="1291" max="1291" width="12.33203125" style="274" customWidth="1"/>
    <col min="1292" max="1298" width="11.6640625" style="274" customWidth="1"/>
    <col min="1299" max="1299" width="13.109375" style="274" customWidth="1"/>
    <col min="1300" max="1300" width="12.109375" style="274" customWidth="1"/>
    <col min="1301" max="1301" width="13.109375" style="274" customWidth="1"/>
    <col min="1302" max="1302" width="11.44140625" style="274" customWidth="1"/>
    <col min="1303" max="1303" width="11.5546875" style="274" customWidth="1"/>
    <col min="1304" max="1304" width="12.6640625" style="274" customWidth="1"/>
    <col min="1305" max="1536" width="9.109375" style="274"/>
    <col min="1537" max="1537" width="4.109375" style="274" customWidth="1"/>
    <col min="1538" max="1538" width="44.44140625" style="274" customWidth="1"/>
    <col min="1539" max="1539" width="7.109375" style="274" customWidth="1"/>
    <col min="1540" max="1540" width="4.6640625" style="274" customWidth="1"/>
    <col min="1541" max="1541" width="15" style="274" bestFit="1" customWidth="1"/>
    <col min="1542" max="1542" width="16.109375" style="274" bestFit="1" customWidth="1"/>
    <col min="1543" max="1543" width="12.6640625" style="274" customWidth="1"/>
    <col min="1544" max="1546" width="11.6640625" style="274" customWidth="1"/>
    <col min="1547" max="1547" width="12.33203125" style="274" customWidth="1"/>
    <col min="1548" max="1554" width="11.6640625" style="274" customWidth="1"/>
    <col min="1555" max="1555" width="13.109375" style="274" customWidth="1"/>
    <col min="1556" max="1556" width="12.109375" style="274" customWidth="1"/>
    <col min="1557" max="1557" width="13.109375" style="274" customWidth="1"/>
    <col min="1558" max="1558" width="11.44140625" style="274" customWidth="1"/>
    <col min="1559" max="1559" width="11.5546875" style="274" customWidth="1"/>
    <col min="1560" max="1560" width="12.6640625" style="274" customWidth="1"/>
    <col min="1561" max="1792" width="9.109375" style="274"/>
    <col min="1793" max="1793" width="4.109375" style="274" customWidth="1"/>
    <col min="1794" max="1794" width="44.44140625" style="274" customWidth="1"/>
    <col min="1795" max="1795" width="7.109375" style="274" customWidth="1"/>
    <col min="1796" max="1796" width="4.6640625" style="274" customWidth="1"/>
    <col min="1797" max="1797" width="15" style="274" bestFit="1" customWidth="1"/>
    <col min="1798" max="1798" width="16.109375" style="274" bestFit="1" customWidth="1"/>
    <col min="1799" max="1799" width="12.6640625" style="274" customWidth="1"/>
    <col min="1800" max="1802" width="11.6640625" style="274" customWidth="1"/>
    <col min="1803" max="1803" width="12.33203125" style="274" customWidth="1"/>
    <col min="1804" max="1810" width="11.6640625" style="274" customWidth="1"/>
    <col min="1811" max="1811" width="13.109375" style="274" customWidth="1"/>
    <col min="1812" max="1812" width="12.109375" style="274" customWidth="1"/>
    <col min="1813" max="1813" width="13.109375" style="274" customWidth="1"/>
    <col min="1814" max="1814" width="11.44140625" style="274" customWidth="1"/>
    <col min="1815" max="1815" width="11.5546875" style="274" customWidth="1"/>
    <col min="1816" max="1816" width="12.6640625" style="274" customWidth="1"/>
    <col min="1817" max="2048" width="9.109375" style="274"/>
    <col min="2049" max="2049" width="4.109375" style="274" customWidth="1"/>
    <col min="2050" max="2050" width="44.44140625" style="274" customWidth="1"/>
    <col min="2051" max="2051" width="7.109375" style="274" customWidth="1"/>
    <col min="2052" max="2052" width="4.6640625" style="274" customWidth="1"/>
    <col min="2053" max="2053" width="15" style="274" bestFit="1" customWidth="1"/>
    <col min="2054" max="2054" width="16.109375" style="274" bestFit="1" customWidth="1"/>
    <col min="2055" max="2055" width="12.6640625" style="274" customWidth="1"/>
    <col min="2056" max="2058" width="11.6640625" style="274" customWidth="1"/>
    <col min="2059" max="2059" width="12.33203125" style="274" customWidth="1"/>
    <col min="2060" max="2066" width="11.6640625" style="274" customWidth="1"/>
    <col min="2067" max="2067" width="13.109375" style="274" customWidth="1"/>
    <col min="2068" max="2068" width="12.109375" style="274" customWidth="1"/>
    <col min="2069" max="2069" width="13.109375" style="274" customWidth="1"/>
    <col min="2070" max="2070" width="11.44140625" style="274" customWidth="1"/>
    <col min="2071" max="2071" width="11.5546875" style="274" customWidth="1"/>
    <col min="2072" max="2072" width="12.6640625" style="274" customWidth="1"/>
    <col min="2073" max="2304" width="9.109375" style="274"/>
    <col min="2305" max="2305" width="4.109375" style="274" customWidth="1"/>
    <col min="2306" max="2306" width="44.44140625" style="274" customWidth="1"/>
    <col min="2307" max="2307" width="7.109375" style="274" customWidth="1"/>
    <col min="2308" max="2308" width="4.6640625" style="274" customWidth="1"/>
    <col min="2309" max="2309" width="15" style="274" bestFit="1" customWidth="1"/>
    <col min="2310" max="2310" width="16.109375" style="274" bestFit="1" customWidth="1"/>
    <col min="2311" max="2311" width="12.6640625" style="274" customWidth="1"/>
    <col min="2312" max="2314" width="11.6640625" style="274" customWidth="1"/>
    <col min="2315" max="2315" width="12.33203125" style="274" customWidth="1"/>
    <col min="2316" max="2322" width="11.6640625" style="274" customWidth="1"/>
    <col min="2323" max="2323" width="13.109375" style="274" customWidth="1"/>
    <col min="2324" max="2324" width="12.109375" style="274" customWidth="1"/>
    <col min="2325" max="2325" width="13.109375" style="274" customWidth="1"/>
    <col min="2326" max="2326" width="11.44140625" style="274" customWidth="1"/>
    <col min="2327" max="2327" width="11.5546875" style="274" customWidth="1"/>
    <col min="2328" max="2328" width="12.6640625" style="274" customWidth="1"/>
    <col min="2329" max="2560" width="9.109375" style="274"/>
    <col min="2561" max="2561" width="4.109375" style="274" customWidth="1"/>
    <col min="2562" max="2562" width="44.44140625" style="274" customWidth="1"/>
    <col min="2563" max="2563" width="7.109375" style="274" customWidth="1"/>
    <col min="2564" max="2564" width="4.6640625" style="274" customWidth="1"/>
    <col min="2565" max="2565" width="15" style="274" bestFit="1" customWidth="1"/>
    <col min="2566" max="2566" width="16.109375" style="274" bestFit="1" customWidth="1"/>
    <col min="2567" max="2567" width="12.6640625" style="274" customWidth="1"/>
    <col min="2568" max="2570" width="11.6640625" style="274" customWidth="1"/>
    <col min="2571" max="2571" width="12.33203125" style="274" customWidth="1"/>
    <col min="2572" max="2578" width="11.6640625" style="274" customWidth="1"/>
    <col min="2579" max="2579" width="13.109375" style="274" customWidth="1"/>
    <col min="2580" max="2580" width="12.109375" style="274" customWidth="1"/>
    <col min="2581" max="2581" width="13.109375" style="274" customWidth="1"/>
    <col min="2582" max="2582" width="11.44140625" style="274" customWidth="1"/>
    <col min="2583" max="2583" width="11.5546875" style="274" customWidth="1"/>
    <col min="2584" max="2584" width="12.6640625" style="274" customWidth="1"/>
    <col min="2585" max="2816" width="9.109375" style="274"/>
    <col min="2817" max="2817" width="4.109375" style="274" customWidth="1"/>
    <col min="2818" max="2818" width="44.44140625" style="274" customWidth="1"/>
    <col min="2819" max="2819" width="7.109375" style="274" customWidth="1"/>
    <col min="2820" max="2820" width="4.6640625" style="274" customWidth="1"/>
    <col min="2821" max="2821" width="15" style="274" bestFit="1" customWidth="1"/>
    <col min="2822" max="2822" width="16.109375" style="274" bestFit="1" customWidth="1"/>
    <col min="2823" max="2823" width="12.6640625" style="274" customWidth="1"/>
    <col min="2824" max="2826" width="11.6640625" style="274" customWidth="1"/>
    <col min="2827" max="2827" width="12.33203125" style="274" customWidth="1"/>
    <col min="2828" max="2834" width="11.6640625" style="274" customWidth="1"/>
    <col min="2835" max="2835" width="13.109375" style="274" customWidth="1"/>
    <col min="2836" max="2836" width="12.109375" style="274" customWidth="1"/>
    <col min="2837" max="2837" width="13.109375" style="274" customWidth="1"/>
    <col min="2838" max="2838" width="11.44140625" style="274" customWidth="1"/>
    <col min="2839" max="2839" width="11.5546875" style="274" customWidth="1"/>
    <col min="2840" max="2840" width="12.6640625" style="274" customWidth="1"/>
    <col min="2841" max="3072" width="9.109375" style="274"/>
    <col min="3073" max="3073" width="4.109375" style="274" customWidth="1"/>
    <col min="3074" max="3074" width="44.44140625" style="274" customWidth="1"/>
    <col min="3075" max="3075" width="7.109375" style="274" customWidth="1"/>
    <col min="3076" max="3076" width="4.6640625" style="274" customWidth="1"/>
    <col min="3077" max="3077" width="15" style="274" bestFit="1" customWidth="1"/>
    <col min="3078" max="3078" width="16.109375" style="274" bestFit="1" customWidth="1"/>
    <col min="3079" max="3079" width="12.6640625" style="274" customWidth="1"/>
    <col min="3080" max="3082" width="11.6640625" style="274" customWidth="1"/>
    <col min="3083" max="3083" width="12.33203125" style="274" customWidth="1"/>
    <col min="3084" max="3090" width="11.6640625" style="274" customWidth="1"/>
    <col min="3091" max="3091" width="13.109375" style="274" customWidth="1"/>
    <col min="3092" max="3092" width="12.109375" style="274" customWidth="1"/>
    <col min="3093" max="3093" width="13.109375" style="274" customWidth="1"/>
    <col min="3094" max="3094" width="11.44140625" style="274" customWidth="1"/>
    <col min="3095" max="3095" width="11.5546875" style="274" customWidth="1"/>
    <col min="3096" max="3096" width="12.6640625" style="274" customWidth="1"/>
    <col min="3097" max="3328" width="9.109375" style="274"/>
    <col min="3329" max="3329" width="4.109375" style="274" customWidth="1"/>
    <col min="3330" max="3330" width="44.44140625" style="274" customWidth="1"/>
    <col min="3331" max="3331" width="7.109375" style="274" customWidth="1"/>
    <col min="3332" max="3332" width="4.6640625" style="274" customWidth="1"/>
    <col min="3333" max="3333" width="15" style="274" bestFit="1" customWidth="1"/>
    <col min="3334" max="3334" width="16.109375" style="274" bestFit="1" customWidth="1"/>
    <col min="3335" max="3335" width="12.6640625" style="274" customWidth="1"/>
    <col min="3336" max="3338" width="11.6640625" style="274" customWidth="1"/>
    <col min="3339" max="3339" width="12.33203125" style="274" customWidth="1"/>
    <col min="3340" max="3346" width="11.6640625" style="274" customWidth="1"/>
    <col min="3347" max="3347" width="13.109375" style="274" customWidth="1"/>
    <col min="3348" max="3348" width="12.109375" style="274" customWidth="1"/>
    <col min="3349" max="3349" width="13.109375" style="274" customWidth="1"/>
    <col min="3350" max="3350" width="11.44140625" style="274" customWidth="1"/>
    <col min="3351" max="3351" width="11.5546875" style="274" customWidth="1"/>
    <col min="3352" max="3352" width="12.6640625" style="274" customWidth="1"/>
    <col min="3353" max="3584" width="9.109375" style="274"/>
    <col min="3585" max="3585" width="4.109375" style="274" customWidth="1"/>
    <col min="3586" max="3586" width="44.44140625" style="274" customWidth="1"/>
    <col min="3587" max="3587" width="7.109375" style="274" customWidth="1"/>
    <col min="3588" max="3588" width="4.6640625" style="274" customWidth="1"/>
    <col min="3589" max="3589" width="15" style="274" bestFit="1" customWidth="1"/>
    <col min="3590" max="3590" width="16.109375" style="274" bestFit="1" customWidth="1"/>
    <col min="3591" max="3591" width="12.6640625" style="274" customWidth="1"/>
    <col min="3592" max="3594" width="11.6640625" style="274" customWidth="1"/>
    <col min="3595" max="3595" width="12.33203125" style="274" customWidth="1"/>
    <col min="3596" max="3602" width="11.6640625" style="274" customWidth="1"/>
    <col min="3603" max="3603" width="13.109375" style="274" customWidth="1"/>
    <col min="3604" max="3604" width="12.109375" style="274" customWidth="1"/>
    <col min="3605" max="3605" width="13.109375" style="274" customWidth="1"/>
    <col min="3606" max="3606" width="11.44140625" style="274" customWidth="1"/>
    <col min="3607" max="3607" width="11.5546875" style="274" customWidth="1"/>
    <col min="3608" max="3608" width="12.6640625" style="274" customWidth="1"/>
    <col min="3609" max="3840" width="9.109375" style="274"/>
    <col min="3841" max="3841" width="4.109375" style="274" customWidth="1"/>
    <col min="3842" max="3842" width="44.44140625" style="274" customWidth="1"/>
    <col min="3843" max="3843" width="7.109375" style="274" customWidth="1"/>
    <col min="3844" max="3844" width="4.6640625" style="274" customWidth="1"/>
    <col min="3845" max="3845" width="15" style="274" bestFit="1" customWidth="1"/>
    <col min="3846" max="3846" width="16.109375" style="274" bestFit="1" customWidth="1"/>
    <col min="3847" max="3847" width="12.6640625" style="274" customWidth="1"/>
    <col min="3848" max="3850" width="11.6640625" style="274" customWidth="1"/>
    <col min="3851" max="3851" width="12.33203125" style="274" customWidth="1"/>
    <col min="3852" max="3858" width="11.6640625" style="274" customWidth="1"/>
    <col min="3859" max="3859" width="13.109375" style="274" customWidth="1"/>
    <col min="3860" max="3860" width="12.109375" style="274" customWidth="1"/>
    <col min="3861" max="3861" width="13.109375" style="274" customWidth="1"/>
    <col min="3862" max="3862" width="11.44140625" style="274" customWidth="1"/>
    <col min="3863" max="3863" width="11.5546875" style="274" customWidth="1"/>
    <col min="3864" max="3864" width="12.6640625" style="274" customWidth="1"/>
    <col min="3865" max="4096" width="9.109375" style="274"/>
    <col min="4097" max="4097" width="4.109375" style="274" customWidth="1"/>
    <col min="4098" max="4098" width="44.44140625" style="274" customWidth="1"/>
    <col min="4099" max="4099" width="7.109375" style="274" customWidth="1"/>
    <col min="4100" max="4100" width="4.6640625" style="274" customWidth="1"/>
    <col min="4101" max="4101" width="15" style="274" bestFit="1" customWidth="1"/>
    <col min="4102" max="4102" width="16.109375" style="274" bestFit="1" customWidth="1"/>
    <col min="4103" max="4103" width="12.6640625" style="274" customWidth="1"/>
    <col min="4104" max="4106" width="11.6640625" style="274" customWidth="1"/>
    <col min="4107" max="4107" width="12.33203125" style="274" customWidth="1"/>
    <col min="4108" max="4114" width="11.6640625" style="274" customWidth="1"/>
    <col min="4115" max="4115" width="13.109375" style="274" customWidth="1"/>
    <col min="4116" max="4116" width="12.109375" style="274" customWidth="1"/>
    <col min="4117" max="4117" width="13.109375" style="274" customWidth="1"/>
    <col min="4118" max="4118" width="11.44140625" style="274" customWidth="1"/>
    <col min="4119" max="4119" width="11.5546875" style="274" customWidth="1"/>
    <col min="4120" max="4120" width="12.6640625" style="274" customWidth="1"/>
    <col min="4121" max="4352" width="9.109375" style="274"/>
    <col min="4353" max="4353" width="4.109375" style="274" customWidth="1"/>
    <col min="4354" max="4354" width="44.44140625" style="274" customWidth="1"/>
    <col min="4355" max="4355" width="7.109375" style="274" customWidth="1"/>
    <col min="4356" max="4356" width="4.6640625" style="274" customWidth="1"/>
    <col min="4357" max="4357" width="15" style="274" bestFit="1" customWidth="1"/>
    <col min="4358" max="4358" width="16.109375" style="274" bestFit="1" customWidth="1"/>
    <col min="4359" max="4359" width="12.6640625" style="274" customWidth="1"/>
    <col min="4360" max="4362" width="11.6640625" style="274" customWidth="1"/>
    <col min="4363" max="4363" width="12.33203125" style="274" customWidth="1"/>
    <col min="4364" max="4370" width="11.6640625" style="274" customWidth="1"/>
    <col min="4371" max="4371" width="13.109375" style="274" customWidth="1"/>
    <col min="4372" max="4372" width="12.109375" style="274" customWidth="1"/>
    <col min="4373" max="4373" width="13.109375" style="274" customWidth="1"/>
    <col min="4374" max="4374" width="11.44140625" style="274" customWidth="1"/>
    <col min="4375" max="4375" width="11.5546875" style="274" customWidth="1"/>
    <col min="4376" max="4376" width="12.6640625" style="274" customWidth="1"/>
    <col min="4377" max="4608" width="9.109375" style="274"/>
    <col min="4609" max="4609" width="4.109375" style="274" customWidth="1"/>
    <col min="4610" max="4610" width="44.44140625" style="274" customWidth="1"/>
    <col min="4611" max="4611" width="7.109375" style="274" customWidth="1"/>
    <col min="4612" max="4612" width="4.6640625" style="274" customWidth="1"/>
    <col min="4613" max="4613" width="15" style="274" bestFit="1" customWidth="1"/>
    <col min="4614" max="4614" width="16.109375" style="274" bestFit="1" customWidth="1"/>
    <col min="4615" max="4615" width="12.6640625" style="274" customWidth="1"/>
    <col min="4616" max="4618" width="11.6640625" style="274" customWidth="1"/>
    <col min="4619" max="4619" width="12.33203125" style="274" customWidth="1"/>
    <col min="4620" max="4626" width="11.6640625" style="274" customWidth="1"/>
    <col min="4627" max="4627" width="13.109375" style="274" customWidth="1"/>
    <col min="4628" max="4628" width="12.109375" style="274" customWidth="1"/>
    <col min="4629" max="4629" width="13.109375" style="274" customWidth="1"/>
    <col min="4630" max="4630" width="11.44140625" style="274" customWidth="1"/>
    <col min="4631" max="4631" width="11.5546875" style="274" customWidth="1"/>
    <col min="4632" max="4632" width="12.6640625" style="274" customWidth="1"/>
    <col min="4633" max="4864" width="9.109375" style="274"/>
    <col min="4865" max="4865" width="4.109375" style="274" customWidth="1"/>
    <col min="4866" max="4866" width="44.44140625" style="274" customWidth="1"/>
    <col min="4867" max="4867" width="7.109375" style="274" customWidth="1"/>
    <col min="4868" max="4868" width="4.6640625" style="274" customWidth="1"/>
    <col min="4869" max="4869" width="15" style="274" bestFit="1" customWidth="1"/>
    <col min="4870" max="4870" width="16.109375" style="274" bestFit="1" customWidth="1"/>
    <col min="4871" max="4871" width="12.6640625" style="274" customWidth="1"/>
    <col min="4872" max="4874" width="11.6640625" style="274" customWidth="1"/>
    <col min="4875" max="4875" width="12.33203125" style="274" customWidth="1"/>
    <col min="4876" max="4882" width="11.6640625" style="274" customWidth="1"/>
    <col min="4883" max="4883" width="13.109375" style="274" customWidth="1"/>
    <col min="4884" max="4884" width="12.109375" style="274" customWidth="1"/>
    <col min="4885" max="4885" width="13.109375" style="274" customWidth="1"/>
    <col min="4886" max="4886" width="11.44140625" style="274" customWidth="1"/>
    <col min="4887" max="4887" width="11.5546875" style="274" customWidth="1"/>
    <col min="4888" max="4888" width="12.6640625" style="274" customWidth="1"/>
    <col min="4889" max="5120" width="9.109375" style="274"/>
    <col min="5121" max="5121" width="4.109375" style="274" customWidth="1"/>
    <col min="5122" max="5122" width="44.44140625" style="274" customWidth="1"/>
    <col min="5123" max="5123" width="7.109375" style="274" customWidth="1"/>
    <col min="5124" max="5124" width="4.6640625" style="274" customWidth="1"/>
    <col min="5125" max="5125" width="15" style="274" bestFit="1" customWidth="1"/>
    <col min="5126" max="5126" width="16.109375" style="274" bestFit="1" customWidth="1"/>
    <col min="5127" max="5127" width="12.6640625" style="274" customWidth="1"/>
    <col min="5128" max="5130" width="11.6640625" style="274" customWidth="1"/>
    <col min="5131" max="5131" width="12.33203125" style="274" customWidth="1"/>
    <col min="5132" max="5138" width="11.6640625" style="274" customWidth="1"/>
    <col min="5139" max="5139" width="13.109375" style="274" customWidth="1"/>
    <col min="5140" max="5140" width="12.109375" style="274" customWidth="1"/>
    <col min="5141" max="5141" width="13.109375" style="274" customWidth="1"/>
    <col min="5142" max="5142" width="11.44140625" style="274" customWidth="1"/>
    <col min="5143" max="5143" width="11.5546875" style="274" customWidth="1"/>
    <col min="5144" max="5144" width="12.6640625" style="274" customWidth="1"/>
    <col min="5145" max="5376" width="9.109375" style="274"/>
    <col min="5377" max="5377" width="4.109375" style="274" customWidth="1"/>
    <col min="5378" max="5378" width="44.44140625" style="274" customWidth="1"/>
    <col min="5379" max="5379" width="7.109375" style="274" customWidth="1"/>
    <col min="5380" max="5380" width="4.6640625" style="274" customWidth="1"/>
    <col min="5381" max="5381" width="15" style="274" bestFit="1" customWidth="1"/>
    <col min="5382" max="5382" width="16.109375" style="274" bestFit="1" customWidth="1"/>
    <col min="5383" max="5383" width="12.6640625" style="274" customWidth="1"/>
    <col min="5384" max="5386" width="11.6640625" style="274" customWidth="1"/>
    <col min="5387" max="5387" width="12.33203125" style="274" customWidth="1"/>
    <col min="5388" max="5394" width="11.6640625" style="274" customWidth="1"/>
    <col min="5395" max="5395" width="13.109375" style="274" customWidth="1"/>
    <col min="5396" max="5396" width="12.109375" style="274" customWidth="1"/>
    <col min="5397" max="5397" width="13.109375" style="274" customWidth="1"/>
    <col min="5398" max="5398" width="11.44140625" style="274" customWidth="1"/>
    <col min="5399" max="5399" width="11.5546875" style="274" customWidth="1"/>
    <col min="5400" max="5400" width="12.6640625" style="274" customWidth="1"/>
    <col min="5401" max="5632" width="9.109375" style="274"/>
    <col min="5633" max="5633" width="4.109375" style="274" customWidth="1"/>
    <col min="5634" max="5634" width="44.44140625" style="274" customWidth="1"/>
    <col min="5635" max="5635" width="7.109375" style="274" customWidth="1"/>
    <col min="5636" max="5636" width="4.6640625" style="274" customWidth="1"/>
    <col min="5637" max="5637" width="15" style="274" bestFit="1" customWidth="1"/>
    <col min="5638" max="5638" width="16.109375" style="274" bestFit="1" customWidth="1"/>
    <col min="5639" max="5639" width="12.6640625" style="274" customWidth="1"/>
    <col min="5640" max="5642" width="11.6640625" style="274" customWidth="1"/>
    <col min="5643" max="5643" width="12.33203125" style="274" customWidth="1"/>
    <col min="5644" max="5650" width="11.6640625" style="274" customWidth="1"/>
    <col min="5651" max="5651" width="13.109375" style="274" customWidth="1"/>
    <col min="5652" max="5652" width="12.109375" style="274" customWidth="1"/>
    <col min="5653" max="5653" width="13.109375" style="274" customWidth="1"/>
    <col min="5654" max="5654" width="11.44140625" style="274" customWidth="1"/>
    <col min="5655" max="5655" width="11.5546875" style="274" customWidth="1"/>
    <col min="5656" max="5656" width="12.6640625" style="274" customWidth="1"/>
    <col min="5657" max="5888" width="9.109375" style="274"/>
    <col min="5889" max="5889" width="4.109375" style="274" customWidth="1"/>
    <col min="5890" max="5890" width="44.44140625" style="274" customWidth="1"/>
    <col min="5891" max="5891" width="7.109375" style="274" customWidth="1"/>
    <col min="5892" max="5892" width="4.6640625" style="274" customWidth="1"/>
    <col min="5893" max="5893" width="15" style="274" bestFit="1" customWidth="1"/>
    <col min="5894" max="5894" width="16.109375" style="274" bestFit="1" customWidth="1"/>
    <col min="5895" max="5895" width="12.6640625" style="274" customWidth="1"/>
    <col min="5896" max="5898" width="11.6640625" style="274" customWidth="1"/>
    <col min="5899" max="5899" width="12.33203125" style="274" customWidth="1"/>
    <col min="5900" max="5906" width="11.6640625" style="274" customWidth="1"/>
    <col min="5907" max="5907" width="13.109375" style="274" customWidth="1"/>
    <col min="5908" max="5908" width="12.109375" style="274" customWidth="1"/>
    <col min="5909" max="5909" width="13.109375" style="274" customWidth="1"/>
    <col min="5910" max="5910" width="11.44140625" style="274" customWidth="1"/>
    <col min="5911" max="5911" width="11.5546875" style="274" customWidth="1"/>
    <col min="5912" max="5912" width="12.6640625" style="274" customWidth="1"/>
    <col min="5913" max="6144" width="9.109375" style="274"/>
    <col min="6145" max="6145" width="4.109375" style="274" customWidth="1"/>
    <col min="6146" max="6146" width="44.44140625" style="274" customWidth="1"/>
    <col min="6147" max="6147" width="7.109375" style="274" customWidth="1"/>
    <col min="6148" max="6148" width="4.6640625" style="274" customWidth="1"/>
    <col min="6149" max="6149" width="15" style="274" bestFit="1" customWidth="1"/>
    <col min="6150" max="6150" width="16.109375" style="274" bestFit="1" customWidth="1"/>
    <col min="6151" max="6151" width="12.6640625" style="274" customWidth="1"/>
    <col min="6152" max="6154" width="11.6640625" style="274" customWidth="1"/>
    <col min="6155" max="6155" width="12.33203125" style="274" customWidth="1"/>
    <col min="6156" max="6162" width="11.6640625" style="274" customWidth="1"/>
    <col min="6163" max="6163" width="13.109375" style="274" customWidth="1"/>
    <col min="6164" max="6164" width="12.109375" style="274" customWidth="1"/>
    <col min="6165" max="6165" width="13.109375" style="274" customWidth="1"/>
    <col min="6166" max="6166" width="11.44140625" style="274" customWidth="1"/>
    <col min="6167" max="6167" width="11.5546875" style="274" customWidth="1"/>
    <col min="6168" max="6168" width="12.6640625" style="274" customWidth="1"/>
    <col min="6169" max="6400" width="9.109375" style="274"/>
    <col min="6401" max="6401" width="4.109375" style="274" customWidth="1"/>
    <col min="6402" max="6402" width="44.44140625" style="274" customWidth="1"/>
    <col min="6403" max="6403" width="7.109375" style="274" customWidth="1"/>
    <col min="6404" max="6404" width="4.6640625" style="274" customWidth="1"/>
    <col min="6405" max="6405" width="15" style="274" bestFit="1" customWidth="1"/>
    <col min="6406" max="6406" width="16.109375" style="274" bestFit="1" customWidth="1"/>
    <col min="6407" max="6407" width="12.6640625" style="274" customWidth="1"/>
    <col min="6408" max="6410" width="11.6640625" style="274" customWidth="1"/>
    <col min="6411" max="6411" width="12.33203125" style="274" customWidth="1"/>
    <col min="6412" max="6418" width="11.6640625" style="274" customWidth="1"/>
    <col min="6419" max="6419" width="13.109375" style="274" customWidth="1"/>
    <col min="6420" max="6420" width="12.109375" style="274" customWidth="1"/>
    <col min="6421" max="6421" width="13.109375" style="274" customWidth="1"/>
    <col min="6422" max="6422" width="11.44140625" style="274" customWidth="1"/>
    <col min="6423" max="6423" width="11.5546875" style="274" customWidth="1"/>
    <col min="6424" max="6424" width="12.6640625" style="274" customWidth="1"/>
    <col min="6425" max="6656" width="9.109375" style="274"/>
    <col min="6657" max="6657" width="4.109375" style="274" customWidth="1"/>
    <col min="6658" max="6658" width="44.44140625" style="274" customWidth="1"/>
    <col min="6659" max="6659" width="7.109375" style="274" customWidth="1"/>
    <col min="6660" max="6660" width="4.6640625" style="274" customWidth="1"/>
    <col min="6661" max="6661" width="15" style="274" bestFit="1" customWidth="1"/>
    <col min="6662" max="6662" width="16.109375" style="274" bestFit="1" customWidth="1"/>
    <col min="6663" max="6663" width="12.6640625" style="274" customWidth="1"/>
    <col min="6664" max="6666" width="11.6640625" style="274" customWidth="1"/>
    <col min="6667" max="6667" width="12.33203125" style="274" customWidth="1"/>
    <col min="6668" max="6674" width="11.6640625" style="274" customWidth="1"/>
    <col min="6675" max="6675" width="13.109375" style="274" customWidth="1"/>
    <col min="6676" max="6676" width="12.109375" style="274" customWidth="1"/>
    <col min="6677" max="6677" width="13.109375" style="274" customWidth="1"/>
    <col min="6678" max="6678" width="11.44140625" style="274" customWidth="1"/>
    <col min="6679" max="6679" width="11.5546875" style="274" customWidth="1"/>
    <col min="6680" max="6680" width="12.6640625" style="274" customWidth="1"/>
    <col min="6681" max="6912" width="9.109375" style="274"/>
    <col min="6913" max="6913" width="4.109375" style="274" customWidth="1"/>
    <col min="6914" max="6914" width="44.44140625" style="274" customWidth="1"/>
    <col min="6915" max="6915" width="7.109375" style="274" customWidth="1"/>
    <col min="6916" max="6916" width="4.6640625" style="274" customWidth="1"/>
    <col min="6917" max="6917" width="15" style="274" bestFit="1" customWidth="1"/>
    <col min="6918" max="6918" width="16.109375" style="274" bestFit="1" customWidth="1"/>
    <col min="6919" max="6919" width="12.6640625" style="274" customWidth="1"/>
    <col min="6920" max="6922" width="11.6640625" style="274" customWidth="1"/>
    <col min="6923" max="6923" width="12.33203125" style="274" customWidth="1"/>
    <col min="6924" max="6930" width="11.6640625" style="274" customWidth="1"/>
    <col min="6931" max="6931" width="13.109375" style="274" customWidth="1"/>
    <col min="6932" max="6932" width="12.109375" style="274" customWidth="1"/>
    <col min="6933" max="6933" width="13.109375" style="274" customWidth="1"/>
    <col min="6934" max="6934" width="11.44140625" style="274" customWidth="1"/>
    <col min="6935" max="6935" width="11.5546875" style="274" customWidth="1"/>
    <col min="6936" max="6936" width="12.6640625" style="274" customWidth="1"/>
    <col min="6937" max="7168" width="9.109375" style="274"/>
    <col min="7169" max="7169" width="4.109375" style="274" customWidth="1"/>
    <col min="7170" max="7170" width="44.44140625" style="274" customWidth="1"/>
    <col min="7171" max="7171" width="7.109375" style="274" customWidth="1"/>
    <col min="7172" max="7172" width="4.6640625" style="274" customWidth="1"/>
    <col min="7173" max="7173" width="15" style="274" bestFit="1" customWidth="1"/>
    <col min="7174" max="7174" width="16.109375" style="274" bestFit="1" customWidth="1"/>
    <col min="7175" max="7175" width="12.6640625" style="274" customWidth="1"/>
    <col min="7176" max="7178" width="11.6640625" style="274" customWidth="1"/>
    <col min="7179" max="7179" width="12.33203125" style="274" customWidth="1"/>
    <col min="7180" max="7186" width="11.6640625" style="274" customWidth="1"/>
    <col min="7187" max="7187" width="13.109375" style="274" customWidth="1"/>
    <col min="7188" max="7188" width="12.109375" style="274" customWidth="1"/>
    <col min="7189" max="7189" width="13.109375" style="274" customWidth="1"/>
    <col min="7190" max="7190" width="11.44140625" style="274" customWidth="1"/>
    <col min="7191" max="7191" width="11.5546875" style="274" customWidth="1"/>
    <col min="7192" max="7192" width="12.6640625" style="274" customWidth="1"/>
    <col min="7193" max="7424" width="9.109375" style="274"/>
    <col min="7425" max="7425" width="4.109375" style="274" customWidth="1"/>
    <col min="7426" max="7426" width="44.44140625" style="274" customWidth="1"/>
    <col min="7427" max="7427" width="7.109375" style="274" customWidth="1"/>
    <col min="7428" max="7428" width="4.6640625" style="274" customWidth="1"/>
    <col min="7429" max="7429" width="15" style="274" bestFit="1" customWidth="1"/>
    <col min="7430" max="7430" width="16.109375" style="274" bestFit="1" customWidth="1"/>
    <col min="7431" max="7431" width="12.6640625" style="274" customWidth="1"/>
    <col min="7432" max="7434" width="11.6640625" style="274" customWidth="1"/>
    <col min="7435" max="7435" width="12.33203125" style="274" customWidth="1"/>
    <col min="7436" max="7442" width="11.6640625" style="274" customWidth="1"/>
    <col min="7443" max="7443" width="13.109375" style="274" customWidth="1"/>
    <col min="7444" max="7444" width="12.109375" style="274" customWidth="1"/>
    <col min="7445" max="7445" width="13.109375" style="274" customWidth="1"/>
    <col min="7446" max="7446" width="11.44140625" style="274" customWidth="1"/>
    <col min="7447" max="7447" width="11.5546875" style="274" customWidth="1"/>
    <col min="7448" max="7448" width="12.6640625" style="274" customWidth="1"/>
    <col min="7449" max="7680" width="9.109375" style="274"/>
    <col min="7681" max="7681" width="4.109375" style="274" customWidth="1"/>
    <col min="7682" max="7682" width="44.44140625" style="274" customWidth="1"/>
    <col min="7683" max="7683" width="7.109375" style="274" customWidth="1"/>
    <col min="7684" max="7684" width="4.6640625" style="274" customWidth="1"/>
    <col min="7685" max="7685" width="15" style="274" bestFit="1" customWidth="1"/>
    <col min="7686" max="7686" width="16.109375" style="274" bestFit="1" customWidth="1"/>
    <col min="7687" max="7687" width="12.6640625" style="274" customWidth="1"/>
    <col min="7688" max="7690" width="11.6640625" style="274" customWidth="1"/>
    <col min="7691" max="7691" width="12.33203125" style="274" customWidth="1"/>
    <col min="7692" max="7698" width="11.6640625" style="274" customWidth="1"/>
    <col min="7699" max="7699" width="13.109375" style="274" customWidth="1"/>
    <col min="7700" max="7700" width="12.109375" style="274" customWidth="1"/>
    <col min="7701" max="7701" width="13.109375" style="274" customWidth="1"/>
    <col min="7702" max="7702" width="11.44140625" style="274" customWidth="1"/>
    <col min="7703" max="7703" width="11.5546875" style="274" customWidth="1"/>
    <col min="7704" max="7704" width="12.6640625" style="274" customWidth="1"/>
    <col min="7705" max="7936" width="9.109375" style="274"/>
    <col min="7937" max="7937" width="4.109375" style="274" customWidth="1"/>
    <col min="7938" max="7938" width="44.44140625" style="274" customWidth="1"/>
    <col min="7939" max="7939" width="7.109375" style="274" customWidth="1"/>
    <col min="7940" max="7940" width="4.6640625" style="274" customWidth="1"/>
    <col min="7941" max="7941" width="15" style="274" bestFit="1" customWidth="1"/>
    <col min="7942" max="7942" width="16.109375" style="274" bestFit="1" customWidth="1"/>
    <col min="7943" max="7943" width="12.6640625" style="274" customWidth="1"/>
    <col min="7944" max="7946" width="11.6640625" style="274" customWidth="1"/>
    <col min="7947" max="7947" width="12.33203125" style="274" customWidth="1"/>
    <col min="7948" max="7954" width="11.6640625" style="274" customWidth="1"/>
    <col min="7955" max="7955" width="13.109375" style="274" customWidth="1"/>
    <col min="7956" max="7956" width="12.109375" style="274" customWidth="1"/>
    <col min="7957" max="7957" width="13.109375" style="274" customWidth="1"/>
    <col min="7958" max="7958" width="11.44140625" style="274" customWidth="1"/>
    <col min="7959" max="7959" width="11.5546875" style="274" customWidth="1"/>
    <col min="7960" max="7960" width="12.6640625" style="274" customWidth="1"/>
    <col min="7961" max="8192" width="9.109375" style="274"/>
    <col min="8193" max="8193" width="4.109375" style="274" customWidth="1"/>
    <col min="8194" max="8194" width="44.44140625" style="274" customWidth="1"/>
    <col min="8195" max="8195" width="7.109375" style="274" customWidth="1"/>
    <col min="8196" max="8196" width="4.6640625" style="274" customWidth="1"/>
    <col min="8197" max="8197" width="15" style="274" bestFit="1" customWidth="1"/>
    <col min="8198" max="8198" width="16.109375" style="274" bestFit="1" customWidth="1"/>
    <col min="8199" max="8199" width="12.6640625" style="274" customWidth="1"/>
    <col min="8200" max="8202" width="11.6640625" style="274" customWidth="1"/>
    <col min="8203" max="8203" width="12.33203125" style="274" customWidth="1"/>
    <col min="8204" max="8210" width="11.6640625" style="274" customWidth="1"/>
    <col min="8211" max="8211" width="13.109375" style="274" customWidth="1"/>
    <col min="8212" max="8212" width="12.109375" style="274" customWidth="1"/>
    <col min="8213" max="8213" width="13.109375" style="274" customWidth="1"/>
    <col min="8214" max="8214" width="11.44140625" style="274" customWidth="1"/>
    <col min="8215" max="8215" width="11.5546875" style="274" customWidth="1"/>
    <col min="8216" max="8216" width="12.6640625" style="274" customWidth="1"/>
    <col min="8217" max="8448" width="9.109375" style="274"/>
    <col min="8449" max="8449" width="4.109375" style="274" customWidth="1"/>
    <col min="8450" max="8450" width="44.44140625" style="274" customWidth="1"/>
    <col min="8451" max="8451" width="7.109375" style="274" customWidth="1"/>
    <col min="8452" max="8452" width="4.6640625" style="274" customWidth="1"/>
    <col min="8453" max="8453" width="15" style="274" bestFit="1" customWidth="1"/>
    <col min="8454" max="8454" width="16.109375" style="274" bestFit="1" customWidth="1"/>
    <col min="8455" max="8455" width="12.6640625" style="274" customWidth="1"/>
    <col min="8456" max="8458" width="11.6640625" style="274" customWidth="1"/>
    <col min="8459" max="8459" width="12.33203125" style="274" customWidth="1"/>
    <col min="8460" max="8466" width="11.6640625" style="274" customWidth="1"/>
    <col min="8467" max="8467" width="13.109375" style="274" customWidth="1"/>
    <col min="8468" max="8468" width="12.109375" style="274" customWidth="1"/>
    <col min="8469" max="8469" width="13.109375" style="274" customWidth="1"/>
    <col min="8470" max="8470" width="11.44140625" style="274" customWidth="1"/>
    <col min="8471" max="8471" width="11.5546875" style="274" customWidth="1"/>
    <col min="8472" max="8472" width="12.6640625" style="274" customWidth="1"/>
    <col min="8473" max="8704" width="9.109375" style="274"/>
    <col min="8705" max="8705" width="4.109375" style="274" customWidth="1"/>
    <col min="8706" max="8706" width="44.44140625" style="274" customWidth="1"/>
    <col min="8707" max="8707" width="7.109375" style="274" customWidth="1"/>
    <col min="8708" max="8708" width="4.6640625" style="274" customWidth="1"/>
    <col min="8709" max="8709" width="15" style="274" bestFit="1" customWidth="1"/>
    <col min="8710" max="8710" width="16.109375" style="274" bestFit="1" customWidth="1"/>
    <col min="8711" max="8711" width="12.6640625" style="274" customWidth="1"/>
    <col min="8712" max="8714" width="11.6640625" style="274" customWidth="1"/>
    <col min="8715" max="8715" width="12.33203125" style="274" customWidth="1"/>
    <col min="8716" max="8722" width="11.6640625" style="274" customWidth="1"/>
    <col min="8723" max="8723" width="13.109375" style="274" customWidth="1"/>
    <col min="8724" max="8724" width="12.109375" style="274" customWidth="1"/>
    <col min="8725" max="8725" width="13.109375" style="274" customWidth="1"/>
    <col min="8726" max="8726" width="11.44140625" style="274" customWidth="1"/>
    <col min="8727" max="8727" width="11.5546875" style="274" customWidth="1"/>
    <col min="8728" max="8728" width="12.6640625" style="274" customWidth="1"/>
    <col min="8729" max="8960" width="9.109375" style="274"/>
    <col min="8961" max="8961" width="4.109375" style="274" customWidth="1"/>
    <col min="8962" max="8962" width="44.44140625" style="274" customWidth="1"/>
    <col min="8963" max="8963" width="7.109375" style="274" customWidth="1"/>
    <col min="8964" max="8964" width="4.6640625" style="274" customWidth="1"/>
    <col min="8965" max="8965" width="15" style="274" bestFit="1" customWidth="1"/>
    <col min="8966" max="8966" width="16.109375" style="274" bestFit="1" customWidth="1"/>
    <col min="8967" max="8967" width="12.6640625" style="274" customWidth="1"/>
    <col min="8968" max="8970" width="11.6640625" style="274" customWidth="1"/>
    <col min="8971" max="8971" width="12.33203125" style="274" customWidth="1"/>
    <col min="8972" max="8978" width="11.6640625" style="274" customWidth="1"/>
    <col min="8979" max="8979" width="13.109375" style="274" customWidth="1"/>
    <col min="8980" max="8980" width="12.109375" style="274" customWidth="1"/>
    <col min="8981" max="8981" width="13.109375" style="274" customWidth="1"/>
    <col min="8982" max="8982" width="11.44140625" style="274" customWidth="1"/>
    <col min="8983" max="8983" width="11.5546875" style="274" customWidth="1"/>
    <col min="8984" max="8984" width="12.6640625" style="274" customWidth="1"/>
    <col min="8985" max="9216" width="9.109375" style="274"/>
    <col min="9217" max="9217" width="4.109375" style="274" customWidth="1"/>
    <col min="9218" max="9218" width="44.44140625" style="274" customWidth="1"/>
    <col min="9219" max="9219" width="7.109375" style="274" customWidth="1"/>
    <col min="9220" max="9220" width="4.6640625" style="274" customWidth="1"/>
    <col min="9221" max="9221" width="15" style="274" bestFit="1" customWidth="1"/>
    <col min="9222" max="9222" width="16.109375" style="274" bestFit="1" customWidth="1"/>
    <col min="9223" max="9223" width="12.6640625" style="274" customWidth="1"/>
    <col min="9224" max="9226" width="11.6640625" style="274" customWidth="1"/>
    <col min="9227" max="9227" width="12.33203125" style="274" customWidth="1"/>
    <col min="9228" max="9234" width="11.6640625" style="274" customWidth="1"/>
    <col min="9235" max="9235" width="13.109375" style="274" customWidth="1"/>
    <col min="9236" max="9236" width="12.109375" style="274" customWidth="1"/>
    <col min="9237" max="9237" width="13.109375" style="274" customWidth="1"/>
    <col min="9238" max="9238" width="11.44140625" style="274" customWidth="1"/>
    <col min="9239" max="9239" width="11.5546875" style="274" customWidth="1"/>
    <col min="9240" max="9240" width="12.6640625" style="274" customWidth="1"/>
    <col min="9241" max="9472" width="9.109375" style="274"/>
    <col min="9473" max="9473" width="4.109375" style="274" customWidth="1"/>
    <col min="9474" max="9474" width="44.44140625" style="274" customWidth="1"/>
    <col min="9475" max="9475" width="7.109375" style="274" customWidth="1"/>
    <col min="9476" max="9476" width="4.6640625" style="274" customWidth="1"/>
    <col min="9477" max="9477" width="15" style="274" bestFit="1" customWidth="1"/>
    <col min="9478" max="9478" width="16.109375" style="274" bestFit="1" customWidth="1"/>
    <col min="9479" max="9479" width="12.6640625" style="274" customWidth="1"/>
    <col min="9480" max="9482" width="11.6640625" style="274" customWidth="1"/>
    <col min="9483" max="9483" width="12.33203125" style="274" customWidth="1"/>
    <col min="9484" max="9490" width="11.6640625" style="274" customWidth="1"/>
    <col min="9491" max="9491" width="13.109375" style="274" customWidth="1"/>
    <col min="9492" max="9492" width="12.109375" style="274" customWidth="1"/>
    <col min="9493" max="9493" width="13.109375" style="274" customWidth="1"/>
    <col min="9494" max="9494" width="11.44140625" style="274" customWidth="1"/>
    <col min="9495" max="9495" width="11.5546875" style="274" customWidth="1"/>
    <col min="9496" max="9496" width="12.6640625" style="274" customWidth="1"/>
    <col min="9497" max="9728" width="9.109375" style="274"/>
    <col min="9729" max="9729" width="4.109375" style="274" customWidth="1"/>
    <col min="9730" max="9730" width="44.44140625" style="274" customWidth="1"/>
    <col min="9731" max="9731" width="7.109375" style="274" customWidth="1"/>
    <col min="9732" max="9732" width="4.6640625" style="274" customWidth="1"/>
    <col min="9733" max="9733" width="15" style="274" bestFit="1" customWidth="1"/>
    <col min="9734" max="9734" width="16.109375" style="274" bestFit="1" customWidth="1"/>
    <col min="9735" max="9735" width="12.6640625" style="274" customWidth="1"/>
    <col min="9736" max="9738" width="11.6640625" style="274" customWidth="1"/>
    <col min="9739" max="9739" width="12.33203125" style="274" customWidth="1"/>
    <col min="9740" max="9746" width="11.6640625" style="274" customWidth="1"/>
    <col min="9747" max="9747" width="13.109375" style="274" customWidth="1"/>
    <col min="9748" max="9748" width="12.109375" style="274" customWidth="1"/>
    <col min="9749" max="9749" width="13.109375" style="274" customWidth="1"/>
    <col min="9750" max="9750" width="11.44140625" style="274" customWidth="1"/>
    <col min="9751" max="9751" width="11.5546875" style="274" customWidth="1"/>
    <col min="9752" max="9752" width="12.6640625" style="274" customWidth="1"/>
    <col min="9753" max="9984" width="9.109375" style="274"/>
    <col min="9985" max="9985" width="4.109375" style="274" customWidth="1"/>
    <col min="9986" max="9986" width="44.44140625" style="274" customWidth="1"/>
    <col min="9987" max="9987" width="7.109375" style="274" customWidth="1"/>
    <col min="9988" max="9988" width="4.6640625" style="274" customWidth="1"/>
    <col min="9989" max="9989" width="15" style="274" bestFit="1" customWidth="1"/>
    <col min="9990" max="9990" width="16.109375" style="274" bestFit="1" customWidth="1"/>
    <col min="9991" max="9991" width="12.6640625" style="274" customWidth="1"/>
    <col min="9992" max="9994" width="11.6640625" style="274" customWidth="1"/>
    <col min="9995" max="9995" width="12.33203125" style="274" customWidth="1"/>
    <col min="9996" max="10002" width="11.6640625" style="274" customWidth="1"/>
    <col min="10003" max="10003" width="13.109375" style="274" customWidth="1"/>
    <col min="10004" max="10004" width="12.109375" style="274" customWidth="1"/>
    <col min="10005" max="10005" width="13.109375" style="274" customWidth="1"/>
    <col min="10006" max="10006" width="11.44140625" style="274" customWidth="1"/>
    <col min="10007" max="10007" width="11.5546875" style="274" customWidth="1"/>
    <col min="10008" max="10008" width="12.6640625" style="274" customWidth="1"/>
    <col min="10009" max="10240" width="9.109375" style="274"/>
    <col min="10241" max="10241" width="4.109375" style="274" customWidth="1"/>
    <col min="10242" max="10242" width="44.44140625" style="274" customWidth="1"/>
    <col min="10243" max="10243" width="7.109375" style="274" customWidth="1"/>
    <col min="10244" max="10244" width="4.6640625" style="274" customWidth="1"/>
    <col min="10245" max="10245" width="15" style="274" bestFit="1" customWidth="1"/>
    <col min="10246" max="10246" width="16.109375" style="274" bestFit="1" customWidth="1"/>
    <col min="10247" max="10247" width="12.6640625" style="274" customWidth="1"/>
    <col min="10248" max="10250" width="11.6640625" style="274" customWidth="1"/>
    <col min="10251" max="10251" width="12.33203125" style="274" customWidth="1"/>
    <col min="10252" max="10258" width="11.6640625" style="274" customWidth="1"/>
    <col min="10259" max="10259" width="13.109375" style="274" customWidth="1"/>
    <col min="10260" max="10260" width="12.109375" style="274" customWidth="1"/>
    <col min="10261" max="10261" width="13.109375" style="274" customWidth="1"/>
    <col min="10262" max="10262" width="11.44140625" style="274" customWidth="1"/>
    <col min="10263" max="10263" width="11.5546875" style="274" customWidth="1"/>
    <col min="10264" max="10264" width="12.6640625" style="274" customWidth="1"/>
    <col min="10265" max="10496" width="9.109375" style="274"/>
    <col min="10497" max="10497" width="4.109375" style="274" customWidth="1"/>
    <col min="10498" max="10498" width="44.44140625" style="274" customWidth="1"/>
    <col min="10499" max="10499" width="7.109375" style="274" customWidth="1"/>
    <col min="10500" max="10500" width="4.6640625" style="274" customWidth="1"/>
    <col min="10501" max="10501" width="15" style="274" bestFit="1" customWidth="1"/>
    <col min="10502" max="10502" width="16.109375" style="274" bestFit="1" customWidth="1"/>
    <col min="10503" max="10503" width="12.6640625" style="274" customWidth="1"/>
    <col min="10504" max="10506" width="11.6640625" style="274" customWidth="1"/>
    <col min="10507" max="10507" width="12.33203125" style="274" customWidth="1"/>
    <col min="10508" max="10514" width="11.6640625" style="274" customWidth="1"/>
    <col min="10515" max="10515" width="13.109375" style="274" customWidth="1"/>
    <col min="10516" max="10516" width="12.109375" style="274" customWidth="1"/>
    <col min="10517" max="10517" width="13.109375" style="274" customWidth="1"/>
    <col min="10518" max="10518" width="11.44140625" style="274" customWidth="1"/>
    <col min="10519" max="10519" width="11.5546875" style="274" customWidth="1"/>
    <col min="10520" max="10520" width="12.6640625" style="274" customWidth="1"/>
    <col min="10521" max="10752" width="9.109375" style="274"/>
    <col min="10753" max="10753" width="4.109375" style="274" customWidth="1"/>
    <col min="10754" max="10754" width="44.44140625" style="274" customWidth="1"/>
    <col min="10755" max="10755" width="7.109375" style="274" customWidth="1"/>
    <col min="10756" max="10756" width="4.6640625" style="274" customWidth="1"/>
    <col min="10757" max="10757" width="15" style="274" bestFit="1" customWidth="1"/>
    <col min="10758" max="10758" width="16.109375" style="274" bestFit="1" customWidth="1"/>
    <col min="10759" max="10759" width="12.6640625" style="274" customWidth="1"/>
    <col min="10760" max="10762" width="11.6640625" style="274" customWidth="1"/>
    <col min="10763" max="10763" width="12.33203125" style="274" customWidth="1"/>
    <col min="10764" max="10770" width="11.6640625" style="274" customWidth="1"/>
    <col min="10771" max="10771" width="13.109375" style="274" customWidth="1"/>
    <col min="10772" max="10772" width="12.109375" style="274" customWidth="1"/>
    <col min="10773" max="10773" width="13.109375" style="274" customWidth="1"/>
    <col min="10774" max="10774" width="11.44140625" style="274" customWidth="1"/>
    <col min="10775" max="10775" width="11.5546875" style="274" customWidth="1"/>
    <col min="10776" max="10776" width="12.6640625" style="274" customWidth="1"/>
    <col min="10777" max="11008" width="9.109375" style="274"/>
    <col min="11009" max="11009" width="4.109375" style="274" customWidth="1"/>
    <col min="11010" max="11010" width="44.44140625" style="274" customWidth="1"/>
    <col min="11011" max="11011" width="7.109375" style="274" customWidth="1"/>
    <col min="11012" max="11012" width="4.6640625" style="274" customWidth="1"/>
    <col min="11013" max="11013" width="15" style="274" bestFit="1" customWidth="1"/>
    <col min="11014" max="11014" width="16.109375" style="274" bestFit="1" customWidth="1"/>
    <col min="11015" max="11015" width="12.6640625" style="274" customWidth="1"/>
    <col min="11016" max="11018" width="11.6640625" style="274" customWidth="1"/>
    <col min="11019" max="11019" width="12.33203125" style="274" customWidth="1"/>
    <col min="11020" max="11026" width="11.6640625" style="274" customWidth="1"/>
    <col min="11027" max="11027" width="13.109375" style="274" customWidth="1"/>
    <col min="11028" max="11028" width="12.109375" style="274" customWidth="1"/>
    <col min="11029" max="11029" width="13.109375" style="274" customWidth="1"/>
    <col min="11030" max="11030" width="11.44140625" style="274" customWidth="1"/>
    <col min="11031" max="11031" width="11.5546875" style="274" customWidth="1"/>
    <col min="11032" max="11032" width="12.6640625" style="274" customWidth="1"/>
    <col min="11033" max="11264" width="9.109375" style="274"/>
    <col min="11265" max="11265" width="4.109375" style="274" customWidth="1"/>
    <col min="11266" max="11266" width="44.44140625" style="274" customWidth="1"/>
    <col min="11267" max="11267" width="7.109375" style="274" customWidth="1"/>
    <col min="11268" max="11268" width="4.6640625" style="274" customWidth="1"/>
    <col min="11269" max="11269" width="15" style="274" bestFit="1" customWidth="1"/>
    <col min="11270" max="11270" width="16.109375" style="274" bestFit="1" customWidth="1"/>
    <col min="11271" max="11271" width="12.6640625" style="274" customWidth="1"/>
    <col min="11272" max="11274" width="11.6640625" style="274" customWidth="1"/>
    <col min="11275" max="11275" width="12.33203125" style="274" customWidth="1"/>
    <col min="11276" max="11282" width="11.6640625" style="274" customWidth="1"/>
    <col min="11283" max="11283" width="13.109375" style="274" customWidth="1"/>
    <col min="11284" max="11284" width="12.109375" style="274" customWidth="1"/>
    <col min="11285" max="11285" width="13.109375" style="274" customWidth="1"/>
    <col min="11286" max="11286" width="11.44140625" style="274" customWidth="1"/>
    <col min="11287" max="11287" width="11.5546875" style="274" customWidth="1"/>
    <col min="11288" max="11288" width="12.6640625" style="274" customWidth="1"/>
    <col min="11289" max="11520" width="9.109375" style="274"/>
    <col min="11521" max="11521" width="4.109375" style="274" customWidth="1"/>
    <col min="11522" max="11522" width="44.44140625" style="274" customWidth="1"/>
    <col min="11523" max="11523" width="7.109375" style="274" customWidth="1"/>
    <col min="11524" max="11524" width="4.6640625" style="274" customWidth="1"/>
    <col min="11525" max="11525" width="15" style="274" bestFit="1" customWidth="1"/>
    <col min="11526" max="11526" width="16.109375" style="274" bestFit="1" customWidth="1"/>
    <col min="11527" max="11527" width="12.6640625" style="274" customWidth="1"/>
    <col min="11528" max="11530" width="11.6640625" style="274" customWidth="1"/>
    <col min="11531" max="11531" width="12.33203125" style="274" customWidth="1"/>
    <col min="11532" max="11538" width="11.6640625" style="274" customWidth="1"/>
    <col min="11539" max="11539" width="13.109375" style="274" customWidth="1"/>
    <col min="11540" max="11540" width="12.109375" style="274" customWidth="1"/>
    <col min="11541" max="11541" width="13.109375" style="274" customWidth="1"/>
    <col min="11542" max="11542" width="11.44140625" style="274" customWidth="1"/>
    <col min="11543" max="11543" width="11.5546875" style="274" customWidth="1"/>
    <col min="11544" max="11544" width="12.6640625" style="274" customWidth="1"/>
    <col min="11545" max="11776" width="9.109375" style="274"/>
    <col min="11777" max="11777" width="4.109375" style="274" customWidth="1"/>
    <col min="11778" max="11778" width="44.44140625" style="274" customWidth="1"/>
    <col min="11779" max="11779" width="7.109375" style="274" customWidth="1"/>
    <col min="11780" max="11780" width="4.6640625" style="274" customWidth="1"/>
    <col min="11781" max="11781" width="15" style="274" bestFit="1" customWidth="1"/>
    <col min="11782" max="11782" width="16.109375" style="274" bestFit="1" customWidth="1"/>
    <col min="11783" max="11783" width="12.6640625" style="274" customWidth="1"/>
    <col min="11784" max="11786" width="11.6640625" style="274" customWidth="1"/>
    <col min="11787" max="11787" width="12.33203125" style="274" customWidth="1"/>
    <col min="11788" max="11794" width="11.6640625" style="274" customWidth="1"/>
    <col min="11795" max="11795" width="13.109375" style="274" customWidth="1"/>
    <col min="11796" max="11796" width="12.109375" style="274" customWidth="1"/>
    <col min="11797" max="11797" width="13.109375" style="274" customWidth="1"/>
    <col min="11798" max="11798" width="11.44140625" style="274" customWidth="1"/>
    <col min="11799" max="11799" width="11.5546875" style="274" customWidth="1"/>
    <col min="11800" max="11800" width="12.6640625" style="274" customWidth="1"/>
    <col min="11801" max="12032" width="9.109375" style="274"/>
    <col min="12033" max="12033" width="4.109375" style="274" customWidth="1"/>
    <col min="12034" max="12034" width="44.44140625" style="274" customWidth="1"/>
    <col min="12035" max="12035" width="7.109375" style="274" customWidth="1"/>
    <col min="12036" max="12036" width="4.6640625" style="274" customWidth="1"/>
    <col min="12037" max="12037" width="15" style="274" bestFit="1" customWidth="1"/>
    <col min="12038" max="12038" width="16.109375" style="274" bestFit="1" customWidth="1"/>
    <col min="12039" max="12039" width="12.6640625" style="274" customWidth="1"/>
    <col min="12040" max="12042" width="11.6640625" style="274" customWidth="1"/>
    <col min="12043" max="12043" width="12.33203125" style="274" customWidth="1"/>
    <col min="12044" max="12050" width="11.6640625" style="274" customWidth="1"/>
    <col min="12051" max="12051" width="13.109375" style="274" customWidth="1"/>
    <col min="12052" max="12052" width="12.109375" style="274" customWidth="1"/>
    <col min="12053" max="12053" width="13.109375" style="274" customWidth="1"/>
    <col min="12054" max="12054" width="11.44140625" style="274" customWidth="1"/>
    <col min="12055" max="12055" width="11.5546875" style="274" customWidth="1"/>
    <col min="12056" max="12056" width="12.6640625" style="274" customWidth="1"/>
    <col min="12057" max="12288" width="9.109375" style="274"/>
    <col min="12289" max="12289" width="4.109375" style="274" customWidth="1"/>
    <col min="12290" max="12290" width="44.44140625" style="274" customWidth="1"/>
    <col min="12291" max="12291" width="7.109375" style="274" customWidth="1"/>
    <col min="12292" max="12292" width="4.6640625" style="274" customWidth="1"/>
    <col min="12293" max="12293" width="15" style="274" bestFit="1" customWidth="1"/>
    <col min="12294" max="12294" width="16.109375" style="274" bestFit="1" customWidth="1"/>
    <col min="12295" max="12295" width="12.6640625" style="274" customWidth="1"/>
    <col min="12296" max="12298" width="11.6640625" style="274" customWidth="1"/>
    <col min="12299" max="12299" width="12.33203125" style="274" customWidth="1"/>
    <col min="12300" max="12306" width="11.6640625" style="274" customWidth="1"/>
    <col min="12307" max="12307" width="13.109375" style="274" customWidth="1"/>
    <col min="12308" max="12308" width="12.109375" style="274" customWidth="1"/>
    <col min="12309" max="12309" width="13.109375" style="274" customWidth="1"/>
    <col min="12310" max="12310" width="11.44140625" style="274" customWidth="1"/>
    <col min="12311" max="12311" width="11.5546875" style="274" customWidth="1"/>
    <col min="12312" max="12312" width="12.6640625" style="274" customWidth="1"/>
    <col min="12313" max="12544" width="9.109375" style="274"/>
    <col min="12545" max="12545" width="4.109375" style="274" customWidth="1"/>
    <col min="12546" max="12546" width="44.44140625" style="274" customWidth="1"/>
    <col min="12547" max="12547" width="7.109375" style="274" customWidth="1"/>
    <col min="12548" max="12548" width="4.6640625" style="274" customWidth="1"/>
    <col min="12549" max="12549" width="15" style="274" bestFit="1" customWidth="1"/>
    <col min="12550" max="12550" width="16.109375" style="274" bestFit="1" customWidth="1"/>
    <col min="12551" max="12551" width="12.6640625" style="274" customWidth="1"/>
    <col min="12552" max="12554" width="11.6640625" style="274" customWidth="1"/>
    <col min="12555" max="12555" width="12.33203125" style="274" customWidth="1"/>
    <col min="12556" max="12562" width="11.6640625" style="274" customWidth="1"/>
    <col min="12563" max="12563" width="13.109375" style="274" customWidth="1"/>
    <col min="12564" max="12564" width="12.109375" style="274" customWidth="1"/>
    <col min="12565" max="12565" width="13.109375" style="274" customWidth="1"/>
    <col min="12566" max="12566" width="11.44140625" style="274" customWidth="1"/>
    <col min="12567" max="12567" width="11.5546875" style="274" customWidth="1"/>
    <col min="12568" max="12568" width="12.6640625" style="274" customWidth="1"/>
    <col min="12569" max="12800" width="9.109375" style="274"/>
    <col min="12801" max="12801" width="4.109375" style="274" customWidth="1"/>
    <col min="12802" max="12802" width="44.44140625" style="274" customWidth="1"/>
    <col min="12803" max="12803" width="7.109375" style="274" customWidth="1"/>
    <col min="12804" max="12804" width="4.6640625" style="274" customWidth="1"/>
    <col min="12805" max="12805" width="15" style="274" bestFit="1" customWidth="1"/>
    <col min="12806" max="12806" width="16.109375" style="274" bestFit="1" customWidth="1"/>
    <col min="12807" max="12807" width="12.6640625" style="274" customWidth="1"/>
    <col min="12808" max="12810" width="11.6640625" style="274" customWidth="1"/>
    <col min="12811" max="12811" width="12.33203125" style="274" customWidth="1"/>
    <col min="12812" max="12818" width="11.6640625" style="274" customWidth="1"/>
    <col min="12819" max="12819" width="13.109375" style="274" customWidth="1"/>
    <col min="12820" max="12820" width="12.109375" style="274" customWidth="1"/>
    <col min="12821" max="12821" width="13.109375" style="274" customWidth="1"/>
    <col min="12822" max="12822" width="11.44140625" style="274" customWidth="1"/>
    <col min="12823" max="12823" width="11.5546875" style="274" customWidth="1"/>
    <col min="12824" max="12824" width="12.6640625" style="274" customWidth="1"/>
    <col min="12825" max="13056" width="9.109375" style="274"/>
    <col min="13057" max="13057" width="4.109375" style="274" customWidth="1"/>
    <col min="13058" max="13058" width="44.44140625" style="274" customWidth="1"/>
    <col min="13059" max="13059" width="7.109375" style="274" customWidth="1"/>
    <col min="13060" max="13060" width="4.6640625" style="274" customWidth="1"/>
    <col min="13061" max="13061" width="15" style="274" bestFit="1" customWidth="1"/>
    <col min="13062" max="13062" width="16.109375" style="274" bestFit="1" customWidth="1"/>
    <col min="13063" max="13063" width="12.6640625" style="274" customWidth="1"/>
    <col min="13064" max="13066" width="11.6640625" style="274" customWidth="1"/>
    <col min="13067" max="13067" width="12.33203125" style="274" customWidth="1"/>
    <col min="13068" max="13074" width="11.6640625" style="274" customWidth="1"/>
    <col min="13075" max="13075" width="13.109375" style="274" customWidth="1"/>
    <col min="13076" max="13076" width="12.109375" style="274" customWidth="1"/>
    <col min="13077" max="13077" width="13.109375" style="274" customWidth="1"/>
    <col min="13078" max="13078" width="11.44140625" style="274" customWidth="1"/>
    <col min="13079" max="13079" width="11.5546875" style="274" customWidth="1"/>
    <col min="13080" max="13080" width="12.6640625" style="274" customWidth="1"/>
    <col min="13081" max="13312" width="9.109375" style="274"/>
    <col min="13313" max="13313" width="4.109375" style="274" customWidth="1"/>
    <col min="13314" max="13314" width="44.44140625" style="274" customWidth="1"/>
    <col min="13315" max="13315" width="7.109375" style="274" customWidth="1"/>
    <col min="13316" max="13316" width="4.6640625" style="274" customWidth="1"/>
    <col min="13317" max="13317" width="15" style="274" bestFit="1" customWidth="1"/>
    <col min="13318" max="13318" width="16.109375" style="274" bestFit="1" customWidth="1"/>
    <col min="13319" max="13319" width="12.6640625" style="274" customWidth="1"/>
    <col min="13320" max="13322" width="11.6640625" style="274" customWidth="1"/>
    <col min="13323" max="13323" width="12.33203125" style="274" customWidth="1"/>
    <col min="13324" max="13330" width="11.6640625" style="274" customWidth="1"/>
    <col min="13331" max="13331" width="13.109375" style="274" customWidth="1"/>
    <col min="13332" max="13332" width="12.109375" style="274" customWidth="1"/>
    <col min="13333" max="13333" width="13.109375" style="274" customWidth="1"/>
    <col min="13334" max="13334" width="11.44140625" style="274" customWidth="1"/>
    <col min="13335" max="13335" width="11.5546875" style="274" customWidth="1"/>
    <col min="13336" max="13336" width="12.6640625" style="274" customWidth="1"/>
    <col min="13337" max="13568" width="9.109375" style="274"/>
    <col min="13569" max="13569" width="4.109375" style="274" customWidth="1"/>
    <col min="13570" max="13570" width="44.44140625" style="274" customWidth="1"/>
    <col min="13571" max="13571" width="7.109375" style="274" customWidth="1"/>
    <col min="13572" max="13572" width="4.6640625" style="274" customWidth="1"/>
    <col min="13573" max="13573" width="15" style="274" bestFit="1" customWidth="1"/>
    <col min="13574" max="13574" width="16.109375" style="274" bestFit="1" customWidth="1"/>
    <col min="13575" max="13575" width="12.6640625" style="274" customWidth="1"/>
    <col min="13576" max="13578" width="11.6640625" style="274" customWidth="1"/>
    <col min="13579" max="13579" width="12.33203125" style="274" customWidth="1"/>
    <col min="13580" max="13586" width="11.6640625" style="274" customWidth="1"/>
    <col min="13587" max="13587" width="13.109375" style="274" customWidth="1"/>
    <col min="13588" max="13588" width="12.109375" style="274" customWidth="1"/>
    <col min="13589" max="13589" width="13.109375" style="274" customWidth="1"/>
    <col min="13590" max="13590" width="11.44140625" style="274" customWidth="1"/>
    <col min="13591" max="13591" width="11.5546875" style="274" customWidth="1"/>
    <col min="13592" max="13592" width="12.6640625" style="274" customWidth="1"/>
    <col min="13593" max="13824" width="9.109375" style="274"/>
    <col min="13825" max="13825" width="4.109375" style="274" customWidth="1"/>
    <col min="13826" max="13826" width="44.44140625" style="274" customWidth="1"/>
    <col min="13827" max="13827" width="7.109375" style="274" customWidth="1"/>
    <col min="13828" max="13828" width="4.6640625" style="274" customWidth="1"/>
    <col min="13829" max="13829" width="15" style="274" bestFit="1" customWidth="1"/>
    <col min="13830" max="13830" width="16.109375" style="274" bestFit="1" customWidth="1"/>
    <col min="13831" max="13831" width="12.6640625" style="274" customWidth="1"/>
    <col min="13832" max="13834" width="11.6640625" style="274" customWidth="1"/>
    <col min="13835" max="13835" width="12.33203125" style="274" customWidth="1"/>
    <col min="13836" max="13842" width="11.6640625" style="274" customWidth="1"/>
    <col min="13843" max="13843" width="13.109375" style="274" customWidth="1"/>
    <col min="13844" max="13844" width="12.109375" style="274" customWidth="1"/>
    <col min="13845" max="13845" width="13.109375" style="274" customWidth="1"/>
    <col min="13846" max="13846" width="11.44140625" style="274" customWidth="1"/>
    <col min="13847" max="13847" width="11.5546875" style="274" customWidth="1"/>
    <col min="13848" max="13848" width="12.6640625" style="274" customWidth="1"/>
    <col min="13849" max="14080" width="9.109375" style="274"/>
    <col min="14081" max="14081" width="4.109375" style="274" customWidth="1"/>
    <col min="14082" max="14082" width="44.44140625" style="274" customWidth="1"/>
    <col min="14083" max="14083" width="7.109375" style="274" customWidth="1"/>
    <col min="14084" max="14084" width="4.6640625" style="274" customWidth="1"/>
    <col min="14085" max="14085" width="15" style="274" bestFit="1" customWidth="1"/>
    <col min="14086" max="14086" width="16.109375" style="274" bestFit="1" customWidth="1"/>
    <col min="14087" max="14087" width="12.6640625" style="274" customWidth="1"/>
    <col min="14088" max="14090" width="11.6640625" style="274" customWidth="1"/>
    <col min="14091" max="14091" width="12.33203125" style="274" customWidth="1"/>
    <col min="14092" max="14098" width="11.6640625" style="274" customWidth="1"/>
    <col min="14099" max="14099" width="13.109375" style="274" customWidth="1"/>
    <col min="14100" max="14100" width="12.109375" style="274" customWidth="1"/>
    <col min="14101" max="14101" width="13.109375" style="274" customWidth="1"/>
    <col min="14102" max="14102" width="11.44140625" style="274" customWidth="1"/>
    <col min="14103" max="14103" width="11.5546875" style="274" customWidth="1"/>
    <col min="14104" max="14104" width="12.6640625" style="274" customWidth="1"/>
    <col min="14105" max="14336" width="9.109375" style="274"/>
    <col min="14337" max="14337" width="4.109375" style="274" customWidth="1"/>
    <col min="14338" max="14338" width="44.44140625" style="274" customWidth="1"/>
    <col min="14339" max="14339" width="7.109375" style="274" customWidth="1"/>
    <col min="14340" max="14340" width="4.6640625" style="274" customWidth="1"/>
    <col min="14341" max="14341" width="15" style="274" bestFit="1" customWidth="1"/>
    <col min="14342" max="14342" width="16.109375" style="274" bestFit="1" customWidth="1"/>
    <col min="14343" max="14343" width="12.6640625" style="274" customWidth="1"/>
    <col min="14344" max="14346" width="11.6640625" style="274" customWidth="1"/>
    <col min="14347" max="14347" width="12.33203125" style="274" customWidth="1"/>
    <col min="14348" max="14354" width="11.6640625" style="274" customWidth="1"/>
    <col min="14355" max="14355" width="13.109375" style="274" customWidth="1"/>
    <col min="14356" max="14356" width="12.109375" style="274" customWidth="1"/>
    <col min="14357" max="14357" width="13.109375" style="274" customWidth="1"/>
    <col min="14358" max="14358" width="11.44140625" style="274" customWidth="1"/>
    <col min="14359" max="14359" width="11.5546875" style="274" customWidth="1"/>
    <col min="14360" max="14360" width="12.6640625" style="274" customWidth="1"/>
    <col min="14361" max="14592" width="9.109375" style="274"/>
    <col min="14593" max="14593" width="4.109375" style="274" customWidth="1"/>
    <col min="14594" max="14594" width="44.44140625" style="274" customWidth="1"/>
    <col min="14595" max="14595" width="7.109375" style="274" customWidth="1"/>
    <col min="14596" max="14596" width="4.6640625" style="274" customWidth="1"/>
    <col min="14597" max="14597" width="15" style="274" bestFit="1" customWidth="1"/>
    <col min="14598" max="14598" width="16.109375" style="274" bestFit="1" customWidth="1"/>
    <col min="14599" max="14599" width="12.6640625" style="274" customWidth="1"/>
    <col min="14600" max="14602" width="11.6640625" style="274" customWidth="1"/>
    <col min="14603" max="14603" width="12.33203125" style="274" customWidth="1"/>
    <col min="14604" max="14610" width="11.6640625" style="274" customWidth="1"/>
    <col min="14611" max="14611" width="13.109375" style="274" customWidth="1"/>
    <col min="14612" max="14612" width="12.109375" style="274" customWidth="1"/>
    <col min="14613" max="14613" width="13.109375" style="274" customWidth="1"/>
    <col min="14614" max="14614" width="11.44140625" style="274" customWidth="1"/>
    <col min="14615" max="14615" width="11.5546875" style="274" customWidth="1"/>
    <col min="14616" max="14616" width="12.6640625" style="274" customWidth="1"/>
    <col min="14617" max="14848" width="9.109375" style="274"/>
    <col min="14849" max="14849" width="4.109375" style="274" customWidth="1"/>
    <col min="14850" max="14850" width="44.44140625" style="274" customWidth="1"/>
    <col min="14851" max="14851" width="7.109375" style="274" customWidth="1"/>
    <col min="14852" max="14852" width="4.6640625" style="274" customWidth="1"/>
    <col min="14853" max="14853" width="15" style="274" bestFit="1" customWidth="1"/>
    <col min="14854" max="14854" width="16.109375" style="274" bestFit="1" customWidth="1"/>
    <col min="14855" max="14855" width="12.6640625" style="274" customWidth="1"/>
    <col min="14856" max="14858" width="11.6640625" style="274" customWidth="1"/>
    <col min="14859" max="14859" width="12.33203125" style="274" customWidth="1"/>
    <col min="14860" max="14866" width="11.6640625" style="274" customWidth="1"/>
    <col min="14867" max="14867" width="13.109375" style="274" customWidth="1"/>
    <col min="14868" max="14868" width="12.109375" style="274" customWidth="1"/>
    <col min="14869" max="14869" width="13.109375" style="274" customWidth="1"/>
    <col min="14870" max="14870" width="11.44140625" style="274" customWidth="1"/>
    <col min="14871" max="14871" width="11.5546875" style="274" customWidth="1"/>
    <col min="14872" max="14872" width="12.6640625" style="274" customWidth="1"/>
    <col min="14873" max="15104" width="9.109375" style="274"/>
    <col min="15105" max="15105" width="4.109375" style="274" customWidth="1"/>
    <col min="15106" max="15106" width="44.44140625" style="274" customWidth="1"/>
    <col min="15107" max="15107" width="7.109375" style="274" customWidth="1"/>
    <col min="15108" max="15108" width="4.6640625" style="274" customWidth="1"/>
    <col min="15109" max="15109" width="15" style="274" bestFit="1" customWidth="1"/>
    <col min="15110" max="15110" width="16.109375" style="274" bestFit="1" customWidth="1"/>
    <col min="15111" max="15111" width="12.6640625" style="274" customWidth="1"/>
    <col min="15112" max="15114" width="11.6640625" style="274" customWidth="1"/>
    <col min="15115" max="15115" width="12.33203125" style="274" customWidth="1"/>
    <col min="15116" max="15122" width="11.6640625" style="274" customWidth="1"/>
    <col min="15123" max="15123" width="13.109375" style="274" customWidth="1"/>
    <col min="15124" max="15124" width="12.109375" style="274" customWidth="1"/>
    <col min="15125" max="15125" width="13.109375" style="274" customWidth="1"/>
    <col min="15126" max="15126" width="11.44140625" style="274" customWidth="1"/>
    <col min="15127" max="15127" width="11.5546875" style="274" customWidth="1"/>
    <col min="15128" max="15128" width="12.6640625" style="274" customWidth="1"/>
    <col min="15129" max="15360" width="9.109375" style="274"/>
    <col min="15361" max="15361" width="4.109375" style="274" customWidth="1"/>
    <col min="15362" max="15362" width="44.44140625" style="274" customWidth="1"/>
    <col min="15363" max="15363" width="7.109375" style="274" customWidth="1"/>
    <col min="15364" max="15364" width="4.6640625" style="274" customWidth="1"/>
    <col min="15365" max="15365" width="15" style="274" bestFit="1" customWidth="1"/>
    <col min="15366" max="15366" width="16.109375" style="274" bestFit="1" customWidth="1"/>
    <col min="15367" max="15367" width="12.6640625" style="274" customWidth="1"/>
    <col min="15368" max="15370" width="11.6640625" style="274" customWidth="1"/>
    <col min="15371" max="15371" width="12.33203125" style="274" customWidth="1"/>
    <col min="15372" max="15378" width="11.6640625" style="274" customWidth="1"/>
    <col min="15379" max="15379" width="13.109375" style="274" customWidth="1"/>
    <col min="15380" max="15380" width="12.109375" style="274" customWidth="1"/>
    <col min="15381" max="15381" width="13.109375" style="274" customWidth="1"/>
    <col min="15382" max="15382" width="11.44140625" style="274" customWidth="1"/>
    <col min="15383" max="15383" width="11.5546875" style="274" customWidth="1"/>
    <col min="15384" max="15384" width="12.6640625" style="274" customWidth="1"/>
    <col min="15385" max="15616" width="9.109375" style="274"/>
    <col min="15617" max="15617" width="4.109375" style="274" customWidth="1"/>
    <col min="15618" max="15618" width="44.44140625" style="274" customWidth="1"/>
    <col min="15619" max="15619" width="7.109375" style="274" customWidth="1"/>
    <col min="15620" max="15620" width="4.6640625" style="274" customWidth="1"/>
    <col min="15621" max="15621" width="15" style="274" bestFit="1" customWidth="1"/>
    <col min="15622" max="15622" width="16.109375" style="274" bestFit="1" customWidth="1"/>
    <col min="15623" max="15623" width="12.6640625" style="274" customWidth="1"/>
    <col min="15624" max="15626" width="11.6640625" style="274" customWidth="1"/>
    <col min="15627" max="15627" width="12.33203125" style="274" customWidth="1"/>
    <col min="15628" max="15634" width="11.6640625" style="274" customWidth="1"/>
    <col min="15635" max="15635" width="13.109375" style="274" customWidth="1"/>
    <col min="15636" max="15636" width="12.109375" style="274" customWidth="1"/>
    <col min="15637" max="15637" width="13.109375" style="274" customWidth="1"/>
    <col min="15638" max="15638" width="11.44140625" style="274" customWidth="1"/>
    <col min="15639" max="15639" width="11.5546875" style="274" customWidth="1"/>
    <col min="15640" max="15640" width="12.6640625" style="274" customWidth="1"/>
    <col min="15641" max="15872" width="9.109375" style="274"/>
    <col min="15873" max="15873" width="4.109375" style="274" customWidth="1"/>
    <col min="15874" max="15874" width="44.44140625" style="274" customWidth="1"/>
    <col min="15875" max="15875" width="7.109375" style="274" customWidth="1"/>
    <col min="15876" max="15876" width="4.6640625" style="274" customWidth="1"/>
    <col min="15877" max="15877" width="15" style="274" bestFit="1" customWidth="1"/>
    <col min="15878" max="15878" width="16.109375" style="274" bestFit="1" customWidth="1"/>
    <col min="15879" max="15879" width="12.6640625" style="274" customWidth="1"/>
    <col min="15880" max="15882" width="11.6640625" style="274" customWidth="1"/>
    <col min="15883" max="15883" width="12.33203125" style="274" customWidth="1"/>
    <col min="15884" max="15890" width="11.6640625" style="274" customWidth="1"/>
    <col min="15891" max="15891" width="13.109375" style="274" customWidth="1"/>
    <col min="15892" max="15892" width="12.109375" style="274" customWidth="1"/>
    <col min="15893" max="15893" width="13.109375" style="274" customWidth="1"/>
    <col min="15894" max="15894" width="11.44140625" style="274" customWidth="1"/>
    <col min="15895" max="15895" width="11.5546875" style="274" customWidth="1"/>
    <col min="15896" max="15896" width="12.6640625" style="274" customWidth="1"/>
    <col min="15897" max="16128" width="9.109375" style="274"/>
    <col min="16129" max="16129" width="4.109375" style="274" customWidth="1"/>
    <col min="16130" max="16130" width="44.44140625" style="274" customWidth="1"/>
    <col min="16131" max="16131" width="7.109375" style="274" customWidth="1"/>
    <col min="16132" max="16132" width="4.6640625" style="274" customWidth="1"/>
    <col min="16133" max="16133" width="15" style="274" bestFit="1" customWidth="1"/>
    <col min="16134" max="16134" width="16.109375" style="274" bestFit="1" customWidth="1"/>
    <col min="16135" max="16135" width="12.6640625" style="274" customWidth="1"/>
    <col min="16136" max="16138" width="11.6640625" style="274" customWidth="1"/>
    <col min="16139" max="16139" width="12.33203125" style="274" customWidth="1"/>
    <col min="16140" max="16146" width="11.6640625" style="274" customWidth="1"/>
    <col min="16147" max="16147" width="13.109375" style="274" customWidth="1"/>
    <col min="16148" max="16148" width="12.109375" style="274" customWidth="1"/>
    <col min="16149" max="16149" width="13.109375" style="274" customWidth="1"/>
    <col min="16150" max="16150" width="11.44140625" style="274" customWidth="1"/>
    <col min="16151" max="16151" width="11.5546875" style="274" customWidth="1"/>
    <col min="16152" max="16152" width="12.6640625" style="274" customWidth="1"/>
    <col min="16153" max="16384" width="9.109375" style="274"/>
  </cols>
  <sheetData>
    <row r="1" spans="1:6" s="269" customFormat="1" ht="13.8" thickBot="1" x14ac:dyDescent="0.3">
      <c r="A1" s="142" t="s">
        <v>0</v>
      </c>
      <c r="B1" s="143" t="s">
        <v>1</v>
      </c>
      <c r="C1" s="144" t="s">
        <v>248</v>
      </c>
      <c r="D1" s="144" t="s">
        <v>249</v>
      </c>
      <c r="E1" s="145" t="s">
        <v>250</v>
      </c>
      <c r="F1" s="146" t="s">
        <v>172</v>
      </c>
    </row>
    <row r="2" spans="1:6" ht="13.8" thickTop="1" x14ac:dyDescent="0.25">
      <c r="A2" s="270"/>
      <c r="B2" s="271"/>
      <c r="C2" s="272"/>
      <c r="D2" s="272"/>
      <c r="E2" s="407"/>
      <c r="F2" s="273"/>
    </row>
    <row r="3" spans="1:6" x14ac:dyDescent="0.25">
      <c r="A3" s="351"/>
      <c r="B3" s="196" t="s">
        <v>1008</v>
      </c>
      <c r="C3" s="279"/>
      <c r="D3" s="279"/>
      <c r="E3" s="688"/>
      <c r="F3" s="689"/>
    </row>
    <row r="4" spans="1:6" x14ac:dyDescent="0.25">
      <c r="A4" s="351"/>
      <c r="B4" s="643"/>
      <c r="C4" s="279"/>
      <c r="D4" s="279"/>
      <c r="E4" s="688"/>
      <c r="F4" s="689"/>
    </row>
    <row r="5" spans="1:6" s="314" customFormat="1" x14ac:dyDescent="0.25">
      <c r="A5" s="311"/>
      <c r="B5" s="152" t="s">
        <v>832</v>
      </c>
      <c r="C5" s="312"/>
      <c r="D5" s="312"/>
      <c r="E5" s="690"/>
      <c r="F5" s="313"/>
    </row>
    <row r="6" spans="1:6" s="314" customFormat="1" x14ac:dyDescent="0.25">
      <c r="A6" s="311"/>
      <c r="C6" s="312"/>
      <c r="D6" s="312"/>
      <c r="E6" s="464"/>
      <c r="F6" s="313"/>
    </row>
    <row r="7" spans="1:6" s="314" customFormat="1" ht="39.6" x14ac:dyDescent="0.25">
      <c r="A7" s="311"/>
      <c r="B7" s="183" t="s">
        <v>1009</v>
      </c>
      <c r="C7" s="312"/>
      <c r="D7" s="312"/>
      <c r="E7" s="464"/>
      <c r="F7" s="313"/>
    </row>
    <row r="8" spans="1:6" s="314" customFormat="1" x14ac:dyDescent="0.25">
      <c r="A8" s="311"/>
      <c r="C8" s="312"/>
      <c r="D8" s="312"/>
      <c r="E8" s="464"/>
      <c r="F8" s="313"/>
    </row>
    <row r="9" spans="1:6" ht="39.6" x14ac:dyDescent="0.25">
      <c r="A9" s="278" t="s">
        <v>262</v>
      </c>
      <c r="B9" s="293" t="s">
        <v>1010</v>
      </c>
      <c r="C9" s="272"/>
      <c r="D9" s="279" t="s">
        <v>468</v>
      </c>
      <c r="E9" s="384"/>
      <c r="F9" s="280">
        <f>E9</f>
        <v>0</v>
      </c>
    </row>
    <row r="10" spans="1:6" s="314" customFormat="1" x14ac:dyDescent="0.25">
      <c r="A10" s="311"/>
      <c r="C10" s="312"/>
      <c r="D10" s="312"/>
      <c r="E10" s="464"/>
      <c r="F10" s="313"/>
    </row>
    <row r="11" spans="1:6" ht="26.4" x14ac:dyDescent="0.25">
      <c r="A11" s="278" t="s">
        <v>266</v>
      </c>
      <c r="B11" s="293" t="s">
        <v>1011</v>
      </c>
      <c r="C11" s="272"/>
      <c r="D11" s="279" t="s">
        <v>468</v>
      </c>
      <c r="E11" s="384"/>
      <c r="F11" s="280">
        <f>E11</f>
        <v>0</v>
      </c>
    </row>
    <row r="12" spans="1:6" ht="10.5" customHeight="1" x14ac:dyDescent="0.25">
      <c r="A12" s="311"/>
      <c r="B12" s="274"/>
      <c r="C12" s="653"/>
      <c r="D12" s="644"/>
      <c r="E12" s="691"/>
      <c r="F12" s="645"/>
    </row>
    <row r="13" spans="1:6" ht="15" x14ac:dyDescent="0.25">
      <c r="A13" s="311"/>
      <c r="B13" s="646" t="s">
        <v>1012</v>
      </c>
      <c r="C13" s="653"/>
      <c r="D13" s="644"/>
      <c r="E13" s="691"/>
      <c r="F13" s="645"/>
    </row>
    <row r="14" spans="1:6" ht="15" x14ac:dyDescent="0.25">
      <c r="A14" s="311"/>
      <c r="B14" s="646"/>
      <c r="C14" s="653"/>
      <c r="D14" s="644"/>
      <c r="E14" s="691"/>
      <c r="F14" s="645"/>
    </row>
    <row r="15" spans="1:6" ht="15" x14ac:dyDescent="0.25">
      <c r="A15" s="311"/>
      <c r="B15" s="647" t="s">
        <v>1013</v>
      </c>
      <c r="C15" s="653"/>
      <c r="D15" s="644"/>
      <c r="E15" s="691"/>
      <c r="F15" s="645"/>
    </row>
    <row r="16" spans="1:6" ht="10.5" customHeight="1" x14ac:dyDescent="0.25">
      <c r="A16" s="311"/>
      <c r="B16" s="646"/>
      <c r="C16" s="653"/>
      <c r="D16" s="644"/>
      <c r="E16" s="691"/>
      <c r="F16" s="645"/>
    </row>
    <row r="17" spans="1:6" ht="15" x14ac:dyDescent="0.25">
      <c r="A17" s="311"/>
      <c r="B17" s="648" t="s">
        <v>1014</v>
      </c>
      <c r="C17" s="653"/>
      <c r="D17" s="644"/>
      <c r="E17" s="691"/>
      <c r="F17" s="645"/>
    </row>
    <row r="18" spans="1:6" ht="11.25" customHeight="1" x14ac:dyDescent="0.25">
      <c r="A18" s="311"/>
      <c r="B18" s="649"/>
      <c r="C18" s="653"/>
      <c r="D18" s="644"/>
      <c r="E18" s="691"/>
      <c r="F18" s="645"/>
    </row>
    <row r="19" spans="1:6" x14ac:dyDescent="0.25">
      <c r="A19" s="311"/>
      <c r="B19" s="262" t="s">
        <v>1015</v>
      </c>
      <c r="C19" s="312"/>
      <c r="D19" s="312"/>
      <c r="E19" s="434"/>
      <c r="F19" s="313"/>
    </row>
    <row r="20" spans="1:6" x14ac:dyDescent="0.25">
      <c r="A20" s="311"/>
      <c r="B20" s="262"/>
      <c r="C20" s="312"/>
      <c r="D20" s="312"/>
      <c r="E20" s="434"/>
      <c r="F20" s="313"/>
    </row>
    <row r="21" spans="1:6" ht="54.75" customHeight="1" x14ac:dyDescent="0.25">
      <c r="A21" s="316" t="s">
        <v>262</v>
      </c>
      <c r="B21" s="692" t="s">
        <v>1016</v>
      </c>
      <c r="C21" s="693">
        <v>1497</v>
      </c>
      <c r="D21" s="105" t="s">
        <v>264</v>
      </c>
      <c r="E21" s="466"/>
      <c r="F21" s="310">
        <f>E21*C21</f>
        <v>0</v>
      </c>
    </row>
    <row r="22" spans="1:6" x14ac:dyDescent="0.25">
      <c r="A22" s="316"/>
      <c r="B22" s="388"/>
      <c r="C22" s="694"/>
      <c r="D22" s="694"/>
      <c r="E22" s="464"/>
      <c r="F22" s="313"/>
    </row>
    <row r="23" spans="1:6" x14ac:dyDescent="0.25">
      <c r="A23" s="316"/>
      <c r="B23" s="650" t="s">
        <v>260</v>
      </c>
      <c r="C23" s="694"/>
      <c r="D23" s="694"/>
      <c r="E23" s="464"/>
      <c r="F23" s="313"/>
    </row>
    <row r="24" spans="1:6" x14ac:dyDescent="0.25">
      <c r="A24" s="316"/>
      <c r="B24" s="388"/>
      <c r="C24" s="694"/>
      <c r="D24" s="694"/>
      <c r="E24" s="464"/>
      <c r="F24" s="313"/>
    </row>
    <row r="25" spans="1:6" x14ac:dyDescent="0.25">
      <c r="A25" s="316" t="s">
        <v>266</v>
      </c>
      <c r="B25" s="388" t="s">
        <v>1017</v>
      </c>
      <c r="C25" s="694">
        <f>C21</f>
        <v>1497</v>
      </c>
      <c r="D25" s="300" t="s">
        <v>264</v>
      </c>
      <c r="E25" s="464"/>
      <c r="F25" s="313">
        <f>E25*C25</f>
        <v>0</v>
      </c>
    </row>
    <row r="26" spans="1:6" x14ac:dyDescent="0.25">
      <c r="A26" s="316"/>
      <c r="B26" s="388"/>
      <c r="C26" s="694"/>
      <c r="D26" s="694"/>
      <c r="E26" s="464"/>
      <c r="F26" s="313"/>
    </row>
    <row r="27" spans="1:6" ht="26.4" x14ac:dyDescent="0.25">
      <c r="A27" s="316" t="s">
        <v>270</v>
      </c>
      <c r="B27" s="388" t="s">
        <v>1018</v>
      </c>
      <c r="C27" s="693">
        <v>375</v>
      </c>
      <c r="D27" s="105" t="s">
        <v>268</v>
      </c>
      <c r="E27" s="466"/>
      <c r="F27" s="310">
        <f>E27*C27</f>
        <v>0</v>
      </c>
    </row>
    <row r="28" spans="1:6" x14ac:dyDescent="0.25">
      <c r="A28" s="316"/>
      <c r="B28" s="388"/>
      <c r="C28" s="694"/>
      <c r="D28" s="694"/>
      <c r="E28" s="464"/>
      <c r="F28" s="313"/>
    </row>
    <row r="29" spans="1:6" x14ac:dyDescent="0.25">
      <c r="A29" s="316"/>
      <c r="B29" s="650" t="s">
        <v>1019</v>
      </c>
      <c r="C29" s="694"/>
      <c r="D29" s="694"/>
      <c r="E29" s="464"/>
      <c r="F29" s="313"/>
    </row>
    <row r="30" spans="1:6" x14ac:dyDescent="0.25">
      <c r="A30" s="316"/>
      <c r="B30" s="388"/>
      <c r="C30" s="694"/>
      <c r="D30" s="694"/>
      <c r="E30" s="464"/>
      <c r="F30" s="313"/>
    </row>
    <row r="31" spans="1:6" x14ac:dyDescent="0.25">
      <c r="A31" s="316" t="s">
        <v>272</v>
      </c>
      <c r="B31" s="388" t="s">
        <v>1020</v>
      </c>
      <c r="C31" s="694">
        <f>C27</f>
        <v>375</v>
      </c>
      <c r="D31" s="300" t="s">
        <v>268</v>
      </c>
      <c r="E31" s="464"/>
      <c r="F31" s="313">
        <f>E31*C31</f>
        <v>0</v>
      </c>
    </row>
    <row r="32" spans="1:6" ht="11.25" customHeight="1" x14ac:dyDescent="0.25">
      <c r="A32" s="316"/>
      <c r="B32" s="388"/>
      <c r="C32" s="694"/>
      <c r="D32" s="694"/>
      <c r="E32" s="464"/>
      <c r="F32" s="313"/>
    </row>
    <row r="33" spans="1:6" s="314" customFormat="1" ht="26.4" x14ac:dyDescent="0.25">
      <c r="A33" s="311"/>
      <c r="B33" s="651" t="s">
        <v>1021</v>
      </c>
      <c r="C33" s="312"/>
      <c r="D33" s="312"/>
      <c r="E33" s="464"/>
      <c r="F33" s="313"/>
    </row>
    <row r="34" spans="1:6" s="314" customFormat="1" ht="10.5" customHeight="1" x14ac:dyDescent="0.25">
      <c r="A34" s="311"/>
      <c r="B34" s="695"/>
      <c r="C34" s="312"/>
      <c r="D34" s="312"/>
      <c r="E34" s="464"/>
      <c r="F34" s="313"/>
    </row>
    <row r="35" spans="1:6" ht="15" x14ac:dyDescent="0.25">
      <c r="A35" s="311"/>
      <c r="B35" s="652" t="s">
        <v>1022</v>
      </c>
      <c r="C35" s="653"/>
      <c r="D35" s="653"/>
      <c r="E35" s="691"/>
      <c r="F35" s="645"/>
    </row>
    <row r="36" spans="1:6" ht="11.25" customHeight="1" x14ac:dyDescent="0.25">
      <c r="A36" s="311"/>
      <c r="B36" s="649"/>
      <c r="C36" s="653"/>
      <c r="D36" s="653"/>
      <c r="E36" s="691"/>
      <c r="F36" s="645"/>
    </row>
    <row r="37" spans="1:6" s="314" customFormat="1" x14ac:dyDescent="0.25">
      <c r="A37" s="311"/>
      <c r="B37" s="652" t="s">
        <v>1023</v>
      </c>
      <c r="C37" s="312"/>
      <c r="D37" s="312"/>
      <c r="E37" s="464"/>
      <c r="F37" s="313"/>
    </row>
    <row r="38" spans="1:6" s="314" customFormat="1" ht="6.75" customHeight="1" x14ac:dyDescent="0.25">
      <c r="A38" s="311"/>
      <c r="B38" s="695"/>
      <c r="C38" s="312"/>
      <c r="D38" s="312"/>
      <c r="E38" s="464"/>
      <c r="F38" s="313"/>
    </row>
    <row r="39" spans="1:6" s="314" customFormat="1" x14ac:dyDescent="0.25">
      <c r="A39" s="311"/>
      <c r="B39" s="654" t="s">
        <v>1024</v>
      </c>
      <c r="C39" s="312"/>
      <c r="D39" s="312" t="s">
        <v>255</v>
      </c>
      <c r="E39" s="464"/>
      <c r="F39" s="313"/>
    </row>
    <row r="40" spans="1:6" s="314" customFormat="1" x14ac:dyDescent="0.25">
      <c r="A40" s="311"/>
      <c r="B40" s="695"/>
      <c r="C40" s="312"/>
      <c r="D40" s="312"/>
      <c r="E40" s="464"/>
      <c r="F40" s="313"/>
    </row>
    <row r="41" spans="1:6" s="314" customFormat="1" x14ac:dyDescent="0.25">
      <c r="A41" s="311"/>
      <c r="B41" s="652" t="s">
        <v>260</v>
      </c>
      <c r="C41" s="312"/>
      <c r="D41" s="312" t="s">
        <v>255</v>
      </c>
      <c r="E41" s="464"/>
      <c r="F41" s="313"/>
    </row>
    <row r="42" spans="1:6" s="314" customFormat="1" x14ac:dyDescent="0.25">
      <c r="A42" s="311"/>
      <c r="B42" s="655"/>
      <c r="C42" s="312"/>
      <c r="D42" s="312"/>
      <c r="E42" s="464"/>
      <c r="F42" s="313"/>
    </row>
    <row r="43" spans="1:6" s="314" customFormat="1" x14ac:dyDescent="0.25">
      <c r="A43" s="311"/>
      <c r="B43" s="655" t="s">
        <v>1025</v>
      </c>
      <c r="C43" s="312"/>
      <c r="D43" s="312" t="s">
        <v>255</v>
      </c>
      <c r="E43" s="464"/>
      <c r="F43" s="313"/>
    </row>
    <row r="44" spans="1:6" s="314" customFormat="1" x14ac:dyDescent="0.25">
      <c r="A44" s="311"/>
      <c r="B44" s="655"/>
      <c r="C44" s="312"/>
      <c r="D44" s="312"/>
      <c r="E44" s="464"/>
      <c r="F44" s="313"/>
    </row>
    <row r="45" spans="1:6" s="314" customFormat="1" x14ac:dyDescent="0.25">
      <c r="A45" s="311" t="s">
        <v>276</v>
      </c>
      <c r="B45" s="695" t="s">
        <v>1026</v>
      </c>
      <c r="C45" s="312">
        <v>544</v>
      </c>
      <c r="D45" s="312" t="s">
        <v>402</v>
      </c>
      <c r="E45" s="464"/>
      <c r="F45" s="313">
        <f>C45*E45</f>
        <v>0</v>
      </c>
    </row>
    <row r="46" spans="1:6" s="314" customFormat="1" x14ac:dyDescent="0.25">
      <c r="A46" s="311"/>
      <c r="B46" s="695"/>
      <c r="C46" s="312"/>
      <c r="D46" s="312"/>
      <c r="E46" s="464"/>
      <c r="F46" s="313"/>
    </row>
    <row r="47" spans="1:6" s="314" customFormat="1" ht="26.4" x14ac:dyDescent="0.25">
      <c r="A47" s="316" t="s">
        <v>304</v>
      </c>
      <c r="B47" s="695" t="s">
        <v>1027</v>
      </c>
      <c r="C47" s="465">
        <v>40</v>
      </c>
      <c r="D47" s="465" t="s">
        <v>402</v>
      </c>
      <c r="E47" s="466"/>
      <c r="F47" s="310">
        <f>C47*E47</f>
        <v>0</v>
      </c>
    </row>
    <row r="48" spans="1:6" s="314" customFormat="1" x14ac:dyDescent="0.25">
      <c r="A48" s="311"/>
      <c r="B48" s="655"/>
      <c r="C48" s="312"/>
      <c r="D48" s="312"/>
      <c r="E48" s="464"/>
      <c r="F48" s="313"/>
    </row>
    <row r="49" spans="1:6" s="314" customFormat="1" x14ac:dyDescent="0.25">
      <c r="A49" s="696"/>
      <c r="B49" s="697"/>
      <c r="C49" s="1220" t="s">
        <v>1028</v>
      </c>
      <c r="D49" s="1221"/>
      <c r="E49" s="1222"/>
      <c r="F49" s="656">
        <f>SUM(F3:F48)</f>
        <v>0</v>
      </c>
    </row>
    <row r="50" spans="1:6" s="314" customFormat="1" x14ac:dyDescent="0.25">
      <c r="A50" s="311"/>
      <c r="B50" s="652"/>
      <c r="C50" s="465"/>
      <c r="D50" s="465"/>
      <c r="E50" s="391"/>
      <c r="F50" s="310"/>
    </row>
    <row r="51" spans="1:6" s="314" customFormat="1" ht="66" x14ac:dyDescent="0.25">
      <c r="A51" s="311"/>
      <c r="B51" s="652" t="s">
        <v>1029</v>
      </c>
      <c r="C51" s="312"/>
      <c r="D51" s="312" t="s">
        <v>255</v>
      </c>
      <c r="E51" s="464"/>
      <c r="F51" s="313"/>
    </row>
    <row r="52" spans="1:6" s="314" customFormat="1" x14ac:dyDescent="0.25">
      <c r="A52" s="311"/>
      <c r="B52" s="695"/>
      <c r="C52" s="312"/>
      <c r="D52" s="312"/>
      <c r="E52" s="464"/>
      <c r="F52" s="313"/>
    </row>
    <row r="53" spans="1:6" s="314" customFormat="1" ht="25.5" customHeight="1" x14ac:dyDescent="0.25">
      <c r="A53" s="311"/>
      <c r="B53" s="695" t="s">
        <v>1030</v>
      </c>
      <c r="C53" s="312"/>
      <c r="D53" s="312" t="s">
        <v>255</v>
      </c>
      <c r="E53" s="464"/>
      <c r="F53" s="313"/>
    </row>
    <row r="54" spans="1:6" s="314" customFormat="1" x14ac:dyDescent="0.25">
      <c r="A54" s="311"/>
      <c r="B54" s="695"/>
      <c r="C54" s="312"/>
      <c r="D54" s="312"/>
      <c r="E54" s="464"/>
      <c r="F54" s="313"/>
    </row>
    <row r="55" spans="1:6" s="314" customFormat="1" ht="26.4" x14ac:dyDescent="0.25">
      <c r="A55" s="316" t="s">
        <v>262</v>
      </c>
      <c r="B55" s="695" t="s">
        <v>1031</v>
      </c>
      <c r="C55" s="312">
        <f>C45</f>
        <v>544</v>
      </c>
      <c r="D55" s="312" t="s">
        <v>314</v>
      </c>
      <c r="E55" s="464"/>
      <c r="F55" s="313">
        <f>C55*E55</f>
        <v>0</v>
      </c>
    </row>
    <row r="56" spans="1:6" s="314" customFormat="1" x14ac:dyDescent="0.25">
      <c r="A56" s="311"/>
      <c r="B56" s="695"/>
      <c r="C56" s="312"/>
      <c r="D56" s="312"/>
      <c r="E56" s="464"/>
      <c r="F56" s="313"/>
    </row>
    <row r="57" spans="1:6" s="314" customFormat="1" ht="26.4" x14ac:dyDescent="0.25">
      <c r="A57" s="316" t="s">
        <v>266</v>
      </c>
      <c r="B57" s="695" t="s">
        <v>1032</v>
      </c>
      <c r="C57" s="312">
        <f>C47</f>
        <v>40</v>
      </c>
      <c r="D57" s="312" t="s">
        <v>314</v>
      </c>
      <c r="E57" s="464"/>
      <c r="F57" s="313">
        <f>C57*E57</f>
        <v>0</v>
      </c>
    </row>
    <row r="58" spans="1:6" s="314" customFormat="1" x14ac:dyDescent="0.25">
      <c r="A58" s="311"/>
      <c r="B58" s="695"/>
      <c r="C58" s="312"/>
      <c r="D58" s="312"/>
      <c r="E58" s="464"/>
      <c r="F58" s="313"/>
    </row>
    <row r="59" spans="1:6" s="314" customFormat="1" ht="26.4" x14ac:dyDescent="0.25">
      <c r="A59" s="311"/>
      <c r="B59" s="652" t="s">
        <v>1033</v>
      </c>
      <c r="C59" s="312"/>
      <c r="D59" s="312" t="s">
        <v>255</v>
      </c>
      <c r="E59" s="464"/>
      <c r="F59" s="313"/>
    </row>
    <row r="60" spans="1:6" s="314" customFormat="1" x14ac:dyDescent="0.25">
      <c r="A60" s="311"/>
      <c r="B60" s="695"/>
      <c r="C60" s="312"/>
      <c r="D60" s="312"/>
      <c r="E60" s="464"/>
      <c r="F60" s="313"/>
    </row>
    <row r="61" spans="1:6" s="314" customFormat="1" x14ac:dyDescent="0.25">
      <c r="A61" s="311"/>
      <c r="B61" s="198" t="s">
        <v>1034</v>
      </c>
      <c r="C61" s="312"/>
      <c r="D61" s="312"/>
      <c r="E61" s="464"/>
      <c r="F61" s="313"/>
    </row>
    <row r="62" spans="1:6" s="314" customFormat="1" x14ac:dyDescent="0.25">
      <c r="A62" s="311"/>
      <c r="B62" s="388"/>
      <c r="C62" s="312"/>
      <c r="D62" s="312"/>
      <c r="E62" s="464"/>
      <c r="F62" s="313"/>
    </row>
    <row r="63" spans="1:6" s="314" customFormat="1" ht="66" x14ac:dyDescent="0.25">
      <c r="A63" s="316" t="s">
        <v>270</v>
      </c>
      <c r="B63" s="698" t="s">
        <v>1035</v>
      </c>
      <c r="C63" s="465">
        <v>455</v>
      </c>
      <c r="D63" s="465" t="s">
        <v>268</v>
      </c>
      <c r="E63" s="466"/>
      <c r="F63" s="310">
        <f>C63*E63</f>
        <v>0</v>
      </c>
    </row>
    <row r="64" spans="1:6" s="314" customFormat="1" ht="12.75" customHeight="1" x14ac:dyDescent="0.25">
      <c r="A64" s="316"/>
      <c r="B64" s="388"/>
      <c r="C64" s="465"/>
      <c r="D64" s="465"/>
      <c r="E64" s="466"/>
      <c r="F64" s="310"/>
    </row>
    <row r="65" spans="1:6" s="314" customFormat="1" ht="66" x14ac:dyDescent="0.25">
      <c r="A65" s="316" t="s">
        <v>272</v>
      </c>
      <c r="B65" s="293" t="s">
        <v>1036</v>
      </c>
      <c r="C65" s="465">
        <f>C63</f>
        <v>455</v>
      </c>
      <c r="D65" s="465" t="s">
        <v>268</v>
      </c>
      <c r="E65" s="466"/>
      <c r="F65" s="310">
        <f>C65*E65</f>
        <v>0</v>
      </c>
    </row>
    <row r="66" spans="1:6" s="314" customFormat="1" ht="12.75" customHeight="1" x14ac:dyDescent="0.25">
      <c r="A66" s="316"/>
      <c r="B66" s="388"/>
      <c r="C66" s="465"/>
      <c r="D66" s="465"/>
      <c r="E66" s="466"/>
      <c r="F66" s="310"/>
    </row>
    <row r="67" spans="1:6" s="314" customFormat="1" ht="26.4" x14ac:dyDescent="0.25">
      <c r="A67" s="311"/>
      <c r="B67" s="262" t="s">
        <v>1037</v>
      </c>
      <c r="C67" s="312"/>
      <c r="D67" s="312" t="s">
        <v>255</v>
      </c>
      <c r="E67" s="434"/>
      <c r="F67" s="313"/>
    </row>
    <row r="68" spans="1:6" s="314" customFormat="1" ht="12.75" customHeight="1" x14ac:dyDescent="0.25">
      <c r="A68" s="311"/>
      <c r="B68" s="315"/>
      <c r="C68" s="312"/>
      <c r="D68" s="312"/>
      <c r="E68" s="434"/>
      <c r="F68" s="313"/>
    </row>
    <row r="69" spans="1:6" s="314" customFormat="1" ht="27.75" customHeight="1" x14ac:dyDescent="0.25">
      <c r="A69" s="311"/>
      <c r="B69" s="263" t="s">
        <v>1038</v>
      </c>
      <c r="C69" s="312"/>
      <c r="D69" s="312" t="s">
        <v>255</v>
      </c>
      <c r="E69" s="434"/>
      <c r="F69" s="313"/>
    </row>
    <row r="70" spans="1:6" s="314" customFormat="1" ht="12.75" customHeight="1" x14ac:dyDescent="0.25">
      <c r="A70" s="311"/>
      <c r="B70" s="657"/>
      <c r="C70" s="312"/>
      <c r="D70" s="312"/>
      <c r="E70" s="434"/>
      <c r="F70" s="313"/>
    </row>
    <row r="71" spans="1:6" s="314" customFormat="1" ht="15" customHeight="1" x14ac:dyDescent="0.25">
      <c r="A71" s="311"/>
      <c r="B71" s="315" t="s">
        <v>1039</v>
      </c>
      <c r="C71" s="312"/>
      <c r="D71" s="312" t="s">
        <v>255</v>
      </c>
      <c r="E71" s="434"/>
      <c r="F71" s="313"/>
    </row>
    <row r="72" spans="1:6" s="314" customFormat="1" ht="12.75" customHeight="1" x14ac:dyDescent="0.25">
      <c r="A72" s="311"/>
      <c r="B72" s="315"/>
      <c r="C72" s="312"/>
      <c r="D72" s="312"/>
      <c r="E72" s="434"/>
      <c r="F72" s="313"/>
    </row>
    <row r="73" spans="1:6" s="314" customFormat="1" ht="26.25" customHeight="1" x14ac:dyDescent="0.25">
      <c r="A73" s="316" t="s">
        <v>276</v>
      </c>
      <c r="B73" s="440" t="s">
        <v>1040</v>
      </c>
      <c r="C73" s="465">
        <v>3034</v>
      </c>
      <c r="D73" s="465" t="s">
        <v>264</v>
      </c>
      <c r="E73" s="415"/>
      <c r="F73" s="310">
        <f>E73*C73</f>
        <v>0</v>
      </c>
    </row>
    <row r="74" spans="1:6" s="314" customFormat="1" ht="12.75" customHeight="1" x14ac:dyDescent="0.25">
      <c r="A74" s="311"/>
      <c r="B74" s="315"/>
      <c r="C74" s="312"/>
      <c r="D74" s="312"/>
      <c r="E74" s="413"/>
      <c r="F74" s="313"/>
    </row>
    <row r="75" spans="1:6" s="314" customFormat="1" x14ac:dyDescent="0.25">
      <c r="A75" s="311"/>
      <c r="B75" s="655"/>
      <c r="C75" s="312"/>
      <c r="D75" s="312"/>
      <c r="E75" s="690"/>
      <c r="F75" s="313"/>
    </row>
    <row r="76" spans="1:6" s="314" customFormat="1" x14ac:dyDescent="0.25">
      <c r="A76" s="696"/>
      <c r="B76" s="697"/>
      <c r="C76" s="1220" t="s">
        <v>1028</v>
      </c>
      <c r="D76" s="1221"/>
      <c r="E76" s="1222"/>
      <c r="F76" s="656">
        <f>SUM(F51:F75)</f>
        <v>0</v>
      </c>
    </row>
    <row r="77" spans="1:6" s="314" customFormat="1" x14ac:dyDescent="0.25">
      <c r="A77" s="311"/>
      <c r="B77" s="652"/>
      <c r="C77" s="465"/>
      <c r="D77" s="465"/>
      <c r="E77" s="391"/>
      <c r="F77" s="310"/>
    </row>
    <row r="78" spans="1:6" s="314" customFormat="1" x14ac:dyDescent="0.25">
      <c r="A78" s="311"/>
      <c r="B78" s="646" t="s">
        <v>1041</v>
      </c>
      <c r="C78" s="312"/>
      <c r="D78" s="312"/>
      <c r="E78" s="464"/>
      <c r="F78" s="313"/>
    </row>
    <row r="79" spans="1:6" s="314" customFormat="1" x14ac:dyDescent="0.25">
      <c r="A79" s="311"/>
      <c r="B79" s="695"/>
      <c r="C79" s="312"/>
      <c r="D79" s="312"/>
      <c r="E79" s="464"/>
      <c r="F79" s="313"/>
    </row>
    <row r="80" spans="1:6" s="314" customFormat="1" hidden="1" x14ac:dyDescent="0.25">
      <c r="A80" s="311"/>
      <c r="B80" s="652" t="s">
        <v>1042</v>
      </c>
      <c r="C80" s="312"/>
      <c r="D80" s="312"/>
      <c r="E80" s="464"/>
      <c r="F80" s="313"/>
    </row>
    <row r="81" spans="1:8" s="314" customFormat="1" hidden="1" x14ac:dyDescent="0.25">
      <c r="A81" s="311"/>
      <c r="B81" s="695"/>
      <c r="C81" s="312"/>
      <c r="D81" s="312"/>
      <c r="E81" s="464"/>
      <c r="F81" s="313"/>
    </row>
    <row r="82" spans="1:8" s="314" customFormat="1" hidden="1" x14ac:dyDescent="0.25">
      <c r="A82" s="311"/>
      <c r="B82" s="652" t="s">
        <v>1043</v>
      </c>
      <c r="C82" s="312"/>
      <c r="D82" s="312" t="s">
        <v>255</v>
      </c>
      <c r="E82" s="464"/>
      <c r="F82" s="313"/>
    </row>
    <row r="83" spans="1:8" s="314" customFormat="1" hidden="1" x14ac:dyDescent="0.25">
      <c r="A83" s="311"/>
      <c r="B83" s="695"/>
      <c r="C83" s="312"/>
      <c r="D83" s="312"/>
      <c r="E83" s="464"/>
      <c r="F83" s="313"/>
    </row>
    <row r="84" spans="1:8" s="314" customFormat="1" hidden="1" x14ac:dyDescent="0.25">
      <c r="A84" s="311"/>
      <c r="B84" s="652" t="s">
        <v>1044</v>
      </c>
      <c r="C84" s="312"/>
      <c r="D84" s="312" t="s">
        <v>255</v>
      </c>
      <c r="E84" s="464"/>
      <c r="F84" s="313"/>
    </row>
    <row r="85" spans="1:8" s="314" customFormat="1" hidden="1" x14ac:dyDescent="0.25">
      <c r="A85" s="311"/>
      <c r="B85" s="695"/>
      <c r="C85" s="312"/>
      <c r="D85" s="312"/>
      <c r="E85" s="464"/>
      <c r="F85" s="313"/>
    </row>
    <row r="86" spans="1:8" s="314" customFormat="1" hidden="1" x14ac:dyDescent="0.25">
      <c r="A86" s="311"/>
      <c r="B86" s="695" t="s">
        <v>1045</v>
      </c>
      <c r="C86" s="312"/>
      <c r="D86" s="312" t="s">
        <v>255</v>
      </c>
      <c r="E86" s="464"/>
      <c r="F86" s="313"/>
    </row>
    <row r="87" spans="1:8" s="314" customFormat="1" hidden="1" x14ac:dyDescent="0.25">
      <c r="A87" s="311"/>
      <c r="B87" s="695"/>
      <c r="C87" s="312"/>
      <c r="D87" s="312"/>
      <c r="E87" s="464"/>
      <c r="F87" s="313"/>
    </row>
    <row r="88" spans="1:8" s="314" customFormat="1" hidden="1" x14ac:dyDescent="0.25">
      <c r="A88" s="311" t="s">
        <v>266</v>
      </c>
      <c r="B88" s="695" t="s">
        <v>1046</v>
      </c>
      <c r="C88" s="312"/>
      <c r="D88" s="312" t="s">
        <v>860</v>
      </c>
      <c r="E88" s="464"/>
      <c r="F88" s="313">
        <f>1500000*0</f>
        <v>0</v>
      </c>
    </row>
    <row r="89" spans="1:8" s="212" customFormat="1" ht="12.75" customHeight="1" x14ac:dyDescent="0.25">
      <c r="A89" s="699"/>
      <c r="B89" s="658" t="s">
        <v>1047</v>
      </c>
      <c r="C89" s="312"/>
      <c r="D89" s="312"/>
      <c r="E89" s="464"/>
      <c r="F89" s="313"/>
      <c r="G89" s="659"/>
      <c r="H89" s="660"/>
    </row>
    <row r="90" spans="1:8" s="663" customFormat="1" x14ac:dyDescent="0.25">
      <c r="A90" s="311"/>
      <c r="B90" s="661"/>
      <c r="C90" s="312"/>
      <c r="D90" s="312"/>
      <c r="E90" s="464"/>
      <c r="F90" s="313"/>
      <c r="G90" s="662"/>
      <c r="H90" s="662"/>
    </row>
    <row r="91" spans="1:8" s="314" customFormat="1" ht="12.75" customHeight="1" x14ac:dyDescent="0.25">
      <c r="A91" s="316" t="s">
        <v>262</v>
      </c>
      <c r="B91" s="700" t="s">
        <v>1048</v>
      </c>
      <c r="C91" s="694">
        <v>2521</v>
      </c>
      <c r="D91" s="300" t="s">
        <v>264</v>
      </c>
      <c r="E91" s="464"/>
      <c r="F91" s="313">
        <f>E91*C91</f>
        <v>0</v>
      </c>
    </row>
    <row r="92" spans="1:8" s="314" customFormat="1" x14ac:dyDescent="0.25">
      <c r="A92" s="316"/>
      <c r="B92" s="664"/>
      <c r="C92" s="312"/>
      <c r="D92" s="312"/>
      <c r="E92" s="464"/>
      <c r="F92" s="313"/>
    </row>
    <row r="93" spans="1:8" s="314" customFormat="1" ht="26.4" x14ac:dyDescent="0.25">
      <c r="A93" s="316" t="s">
        <v>266</v>
      </c>
      <c r="B93" s="700" t="s">
        <v>1049</v>
      </c>
      <c r="C93" s="694">
        <f>C91</f>
        <v>2521</v>
      </c>
      <c r="D93" s="300" t="s">
        <v>264</v>
      </c>
      <c r="E93" s="464"/>
      <c r="F93" s="313">
        <f>E93*C93</f>
        <v>0</v>
      </c>
    </row>
    <row r="94" spans="1:8" s="314" customFormat="1" x14ac:dyDescent="0.25">
      <c r="A94" s="316"/>
      <c r="B94" s="700"/>
      <c r="C94" s="312"/>
      <c r="D94" s="312"/>
      <c r="E94" s="464"/>
      <c r="F94" s="313"/>
    </row>
    <row r="95" spans="1:8" s="314" customFormat="1" ht="24" customHeight="1" x14ac:dyDescent="0.25">
      <c r="A95" s="316" t="s">
        <v>270</v>
      </c>
      <c r="B95" s="700" t="s">
        <v>1050</v>
      </c>
      <c r="C95" s="694">
        <f>C93</f>
        <v>2521</v>
      </c>
      <c r="D95" s="300" t="s">
        <v>264</v>
      </c>
      <c r="E95" s="464"/>
      <c r="F95" s="313">
        <f>E95*C95</f>
        <v>0</v>
      </c>
    </row>
    <row r="96" spans="1:8" s="314" customFormat="1" x14ac:dyDescent="0.25">
      <c r="A96" s="316"/>
      <c r="B96" s="700"/>
      <c r="C96" s="312"/>
      <c r="D96" s="312"/>
      <c r="E96" s="464"/>
      <c r="F96" s="313"/>
    </row>
    <row r="97" spans="1:6" s="314" customFormat="1" ht="12.75" customHeight="1" x14ac:dyDescent="0.25">
      <c r="A97" s="316" t="s">
        <v>272</v>
      </c>
      <c r="B97" s="700" t="s">
        <v>1051</v>
      </c>
      <c r="C97" s="693">
        <f>C95</f>
        <v>2521</v>
      </c>
      <c r="D97" s="105" t="s">
        <v>264</v>
      </c>
      <c r="E97" s="466"/>
      <c r="F97" s="310">
        <f>E97*C97</f>
        <v>0</v>
      </c>
    </row>
    <row r="98" spans="1:6" s="314" customFormat="1" x14ac:dyDescent="0.25">
      <c r="A98" s="316"/>
      <c r="B98" s="700"/>
      <c r="C98" s="312"/>
      <c r="D98" s="312"/>
      <c r="E98" s="464"/>
      <c r="F98" s="313"/>
    </row>
    <row r="99" spans="1:6" s="314" customFormat="1" ht="25.5" customHeight="1" x14ac:dyDescent="0.25">
      <c r="A99" s="316" t="s">
        <v>276</v>
      </c>
      <c r="B99" s="701" t="s">
        <v>1052</v>
      </c>
      <c r="C99" s="693">
        <v>120</v>
      </c>
      <c r="D99" s="105" t="s">
        <v>515</v>
      </c>
      <c r="E99" s="466"/>
      <c r="F99" s="310">
        <f>E99*C99</f>
        <v>0</v>
      </c>
    </row>
    <row r="100" spans="1:6" s="314" customFormat="1" ht="12.75" customHeight="1" x14ac:dyDescent="0.25">
      <c r="A100" s="316"/>
      <c r="B100" s="701"/>
      <c r="C100" s="693"/>
      <c r="D100" s="105"/>
      <c r="E100" s="466"/>
      <c r="F100" s="310"/>
    </row>
    <row r="101" spans="1:6" s="314" customFormat="1" x14ac:dyDescent="0.25">
      <c r="A101" s="311"/>
      <c r="B101" s="652" t="s">
        <v>486</v>
      </c>
      <c r="C101" s="312"/>
      <c r="D101" s="312"/>
      <c r="E101" s="464"/>
      <c r="F101" s="313"/>
    </row>
    <row r="102" spans="1:6" s="314" customFormat="1" ht="12.75" customHeight="1" x14ac:dyDescent="0.25">
      <c r="A102" s="311"/>
      <c r="B102" s="695"/>
      <c r="C102" s="312"/>
      <c r="D102" s="312"/>
      <c r="E102" s="464"/>
      <c r="F102" s="313"/>
    </row>
    <row r="103" spans="1:6" s="314" customFormat="1" x14ac:dyDescent="0.25">
      <c r="A103" s="311"/>
      <c r="B103" s="652" t="s">
        <v>434</v>
      </c>
      <c r="C103" s="312"/>
      <c r="D103" s="312" t="s">
        <v>255</v>
      </c>
      <c r="E103" s="464"/>
      <c r="F103" s="313"/>
    </row>
    <row r="104" spans="1:6" s="314" customFormat="1" ht="12.75" customHeight="1" x14ac:dyDescent="0.25">
      <c r="A104" s="311"/>
      <c r="B104" s="695"/>
      <c r="C104" s="312"/>
      <c r="D104" s="312"/>
      <c r="E104" s="464"/>
      <c r="F104" s="313"/>
    </row>
    <row r="105" spans="1:6" s="314" customFormat="1" x14ac:dyDescent="0.25">
      <c r="A105" s="311"/>
      <c r="B105" s="652" t="s">
        <v>1053</v>
      </c>
      <c r="C105" s="312"/>
      <c r="D105" s="312" t="s">
        <v>255</v>
      </c>
      <c r="E105" s="464"/>
      <c r="F105" s="313"/>
    </row>
    <row r="106" spans="1:6" s="314" customFormat="1" ht="12.75" customHeight="1" x14ac:dyDescent="0.25">
      <c r="A106" s="311"/>
      <c r="B106" s="654"/>
      <c r="C106" s="312"/>
      <c r="D106" s="312"/>
      <c r="E106" s="464"/>
      <c r="F106" s="313"/>
    </row>
    <row r="107" spans="1:6" s="314" customFormat="1" ht="12.75" customHeight="1" x14ac:dyDescent="0.25">
      <c r="A107" s="311"/>
      <c r="B107" s="695" t="s">
        <v>1054</v>
      </c>
      <c r="C107" s="312"/>
      <c r="D107" s="312" t="s">
        <v>255</v>
      </c>
      <c r="E107" s="464"/>
      <c r="F107" s="313"/>
    </row>
    <row r="108" spans="1:6" s="314" customFormat="1" ht="12.75" customHeight="1" x14ac:dyDescent="0.25">
      <c r="A108" s="311"/>
      <c r="B108" s="695"/>
      <c r="C108" s="312"/>
      <c r="D108" s="312"/>
      <c r="E108" s="464"/>
      <c r="F108" s="313"/>
    </row>
    <row r="109" spans="1:6" s="314" customFormat="1" ht="12.75" customHeight="1" x14ac:dyDescent="0.25">
      <c r="A109" s="316" t="s">
        <v>304</v>
      </c>
      <c r="B109" s="695" t="s">
        <v>1055</v>
      </c>
      <c r="C109" s="465">
        <f>SUM(C55:C57)</f>
        <v>584</v>
      </c>
      <c r="D109" s="465" t="s">
        <v>314</v>
      </c>
      <c r="E109" s="466"/>
      <c r="F109" s="310">
        <f>C109*E109</f>
        <v>0</v>
      </c>
    </row>
    <row r="110" spans="1:6" s="314" customFormat="1" ht="12.75" customHeight="1" x14ac:dyDescent="0.25">
      <c r="A110" s="311"/>
      <c r="B110" s="695"/>
      <c r="C110" s="312"/>
      <c r="D110" s="312"/>
      <c r="E110" s="464"/>
      <c r="F110" s="313"/>
    </row>
    <row r="111" spans="1:6" s="314" customFormat="1" ht="26.4" x14ac:dyDescent="0.25">
      <c r="A111" s="311"/>
      <c r="B111" s="652" t="s">
        <v>1056</v>
      </c>
      <c r="C111" s="312"/>
      <c r="D111" s="312" t="s">
        <v>255</v>
      </c>
      <c r="E111" s="464"/>
      <c r="F111" s="313"/>
    </row>
    <row r="112" spans="1:6" s="314" customFormat="1" x14ac:dyDescent="0.25">
      <c r="A112" s="702"/>
      <c r="B112" s="695"/>
      <c r="C112" s="312"/>
      <c r="D112" s="312"/>
      <c r="E112" s="464"/>
      <c r="F112" s="313"/>
    </row>
    <row r="113" spans="1:6" s="314" customFormat="1" x14ac:dyDescent="0.25">
      <c r="A113" s="311"/>
      <c r="B113" s="655" t="s">
        <v>1057</v>
      </c>
      <c r="C113" s="312"/>
      <c r="D113" s="312" t="s">
        <v>255</v>
      </c>
      <c r="E113" s="464"/>
      <c r="F113" s="313"/>
    </row>
    <row r="114" spans="1:6" s="314" customFormat="1" x14ac:dyDescent="0.25">
      <c r="A114" s="311"/>
      <c r="B114" s="703"/>
      <c r="C114" s="704"/>
      <c r="D114" s="704"/>
      <c r="E114" s="464"/>
      <c r="F114" s="313"/>
    </row>
    <row r="115" spans="1:6" s="314" customFormat="1" x14ac:dyDescent="0.25">
      <c r="A115" s="311" t="s">
        <v>307</v>
      </c>
      <c r="B115" s="703" t="s">
        <v>1058</v>
      </c>
      <c r="C115" s="704">
        <v>170</v>
      </c>
      <c r="D115" s="704" t="s">
        <v>402</v>
      </c>
      <c r="E115" s="705"/>
      <c r="F115" s="313">
        <f>C115*E115</f>
        <v>0</v>
      </c>
    </row>
    <row r="116" spans="1:6" s="314" customFormat="1" x14ac:dyDescent="0.25">
      <c r="A116" s="311"/>
      <c r="B116" s="703"/>
      <c r="C116" s="704"/>
      <c r="D116" s="704"/>
      <c r="E116" s="705"/>
      <c r="F116" s="706"/>
    </row>
    <row r="117" spans="1:6" s="314" customFormat="1" ht="52.8" x14ac:dyDescent="0.25">
      <c r="A117" s="316" t="s">
        <v>310</v>
      </c>
      <c r="B117" s="317" t="s">
        <v>1203</v>
      </c>
      <c r="C117" s="465">
        <v>15</v>
      </c>
      <c r="D117" s="465" t="s">
        <v>515</v>
      </c>
      <c r="E117" s="466"/>
      <c r="F117" s="310">
        <f>C117*E117</f>
        <v>0</v>
      </c>
    </row>
    <row r="118" spans="1:6" s="314" customFormat="1" x14ac:dyDescent="0.25">
      <c r="A118" s="311"/>
      <c r="B118" s="655"/>
      <c r="C118" s="312"/>
      <c r="D118" s="312"/>
      <c r="E118" s="690"/>
      <c r="F118" s="313"/>
    </row>
    <row r="119" spans="1:6" s="314" customFormat="1" x14ac:dyDescent="0.25">
      <c r="A119" s="696"/>
      <c r="B119" s="697"/>
      <c r="C119" s="1223" t="s">
        <v>1028</v>
      </c>
      <c r="D119" s="1224"/>
      <c r="E119" s="1225"/>
      <c r="F119" s="656">
        <f>SUM(F78:F118)</f>
        <v>0</v>
      </c>
    </row>
    <row r="120" spans="1:6" s="314" customFormat="1" x14ac:dyDescent="0.25">
      <c r="A120" s="311"/>
      <c r="B120" s="646"/>
      <c r="C120" s="707"/>
      <c r="D120" s="707"/>
      <c r="E120" s="398"/>
      <c r="F120" s="310"/>
    </row>
    <row r="121" spans="1:6" s="314" customFormat="1" x14ac:dyDescent="0.25">
      <c r="A121" s="311"/>
      <c r="B121" s="646" t="s">
        <v>347</v>
      </c>
      <c r="C121" s="708"/>
      <c r="D121" s="708"/>
      <c r="E121" s="709"/>
      <c r="F121" s="313"/>
    </row>
    <row r="122" spans="1:6" s="314" customFormat="1" x14ac:dyDescent="0.25">
      <c r="A122" s="311"/>
      <c r="B122" s="646"/>
      <c r="C122" s="708"/>
      <c r="D122" s="708"/>
      <c r="E122" s="709"/>
      <c r="F122" s="313"/>
    </row>
    <row r="123" spans="1:6" s="314" customFormat="1" ht="26.4" x14ac:dyDescent="0.25">
      <c r="A123" s="311"/>
      <c r="B123" s="646" t="str">
        <f>B33</f>
        <v>DRIVEWAYS; CAR PARK; PAVED AREA; WALK WAYS; AND KERBS</v>
      </c>
      <c r="C123" s="708"/>
      <c r="D123" s="708"/>
      <c r="E123" s="709"/>
      <c r="F123" s="313"/>
    </row>
    <row r="124" spans="1:6" s="314" customFormat="1" x14ac:dyDescent="0.25">
      <c r="A124" s="311"/>
      <c r="B124" s="703"/>
      <c r="C124" s="708"/>
      <c r="D124" s="708"/>
      <c r="E124" s="709" t="s">
        <v>1059</v>
      </c>
      <c r="F124" s="313">
        <f>F49</f>
        <v>0</v>
      </c>
    </row>
    <row r="125" spans="1:6" s="314" customFormat="1" x14ac:dyDescent="0.25">
      <c r="A125" s="311"/>
      <c r="B125" s="703"/>
      <c r="C125" s="708"/>
      <c r="D125" s="708"/>
      <c r="E125" s="709"/>
      <c r="F125" s="313"/>
    </row>
    <row r="126" spans="1:6" s="314" customFormat="1" x14ac:dyDescent="0.25">
      <c r="A126" s="311"/>
      <c r="B126" s="703"/>
      <c r="C126" s="708"/>
      <c r="D126" s="708"/>
      <c r="E126" s="709" t="s">
        <v>1060</v>
      </c>
      <c r="F126" s="313">
        <f>F76</f>
        <v>0</v>
      </c>
    </row>
    <row r="127" spans="1:6" s="314" customFormat="1" x14ac:dyDescent="0.25">
      <c r="A127" s="311"/>
      <c r="B127" s="703"/>
      <c r="C127" s="708"/>
      <c r="D127" s="708"/>
      <c r="E127" s="709"/>
      <c r="F127" s="313"/>
    </row>
    <row r="128" spans="1:6" s="314" customFormat="1" x14ac:dyDescent="0.25">
      <c r="A128" s="311"/>
      <c r="B128" s="703"/>
      <c r="C128" s="708"/>
      <c r="D128" s="708"/>
      <c r="E128" s="709" t="s">
        <v>1061</v>
      </c>
      <c r="F128" s="313">
        <f>F119</f>
        <v>0</v>
      </c>
    </row>
    <row r="129" spans="1:6" s="314" customFormat="1" x14ac:dyDescent="0.25">
      <c r="A129" s="311"/>
      <c r="B129" s="703"/>
      <c r="C129" s="708"/>
      <c r="D129" s="708"/>
      <c r="E129" s="710"/>
      <c r="F129" s="313"/>
    </row>
    <row r="130" spans="1:6" s="314" customFormat="1" ht="13.8" thickBot="1" x14ac:dyDescent="0.3">
      <c r="A130" s="711"/>
      <c r="B130" s="712"/>
      <c r="C130" s="1217" t="s">
        <v>1062</v>
      </c>
      <c r="D130" s="1218"/>
      <c r="E130" s="1219"/>
      <c r="F130" s="665">
        <f>SUM(F123:F129)</f>
        <v>0</v>
      </c>
    </row>
    <row r="131" spans="1:6" s="314" customFormat="1" x14ac:dyDescent="0.25">
      <c r="A131" s="713"/>
      <c r="B131" s="714"/>
      <c r="C131" s="715"/>
      <c r="D131" s="715"/>
      <c r="E131" s="716"/>
      <c r="F131" s="717"/>
    </row>
    <row r="132" spans="1:6" s="314" customFormat="1" x14ac:dyDescent="0.25">
      <c r="A132" s="311"/>
      <c r="B132" s="646" t="s">
        <v>1063</v>
      </c>
      <c r="C132" s="704"/>
      <c r="D132" s="704"/>
      <c r="E132" s="718"/>
      <c r="F132" s="313"/>
    </row>
    <row r="133" spans="1:6" s="314" customFormat="1" x14ac:dyDescent="0.25">
      <c r="A133" s="311"/>
      <c r="B133" s="646"/>
      <c r="C133" s="704"/>
      <c r="D133" s="704"/>
      <c r="E133" s="690"/>
      <c r="F133" s="313"/>
    </row>
    <row r="134" spans="1:6" s="314" customFormat="1" x14ac:dyDescent="0.25">
      <c r="A134" s="311"/>
      <c r="B134" s="646"/>
      <c r="C134" s="704"/>
      <c r="D134" s="704"/>
      <c r="E134" s="690"/>
      <c r="F134" s="313"/>
    </row>
    <row r="135" spans="1:6" s="314" customFormat="1" x14ac:dyDescent="0.25">
      <c r="A135" s="311"/>
      <c r="B135" s="152" t="s">
        <v>832</v>
      </c>
      <c r="C135" s="312"/>
      <c r="D135" s="312"/>
      <c r="E135" s="464"/>
      <c r="F135" s="313"/>
    </row>
    <row r="136" spans="1:6" s="314" customFormat="1" x14ac:dyDescent="0.25">
      <c r="A136" s="311"/>
      <c r="C136" s="312"/>
      <c r="D136" s="312"/>
      <c r="E136" s="464"/>
      <c r="F136" s="313"/>
    </row>
    <row r="137" spans="1:6" s="314" customFormat="1" ht="39.6" x14ac:dyDescent="0.25">
      <c r="A137" s="311"/>
      <c r="B137" s="183" t="s">
        <v>1009</v>
      </c>
      <c r="C137" s="312"/>
      <c r="D137" s="312"/>
      <c r="E137" s="464"/>
      <c r="F137" s="313"/>
    </row>
    <row r="138" spans="1:6" s="314" customFormat="1" x14ac:dyDescent="0.25">
      <c r="A138" s="311"/>
      <c r="C138" s="312"/>
      <c r="D138" s="312"/>
      <c r="E138" s="464"/>
      <c r="F138" s="313"/>
    </row>
    <row r="139" spans="1:6" ht="39.6" x14ac:dyDescent="0.25">
      <c r="A139" s="278" t="s">
        <v>262</v>
      </c>
      <c r="B139" s="293" t="s">
        <v>1064</v>
      </c>
      <c r="C139" s="272"/>
      <c r="D139" s="279" t="s">
        <v>468</v>
      </c>
      <c r="E139" s="384"/>
      <c r="F139" s="280">
        <f>E139</f>
        <v>0</v>
      </c>
    </row>
    <row r="140" spans="1:6" s="314" customFormat="1" x14ac:dyDescent="0.25">
      <c r="A140" s="311"/>
      <c r="C140" s="312"/>
      <c r="D140" s="312"/>
      <c r="E140" s="464"/>
      <c r="F140" s="313"/>
    </row>
    <row r="141" spans="1:6" s="314" customFormat="1" x14ac:dyDescent="0.25">
      <c r="A141" s="311"/>
      <c r="C141" s="312"/>
      <c r="D141" s="312"/>
      <c r="E141" s="464"/>
      <c r="F141" s="313"/>
    </row>
    <row r="142" spans="1:6" s="314" customFormat="1" x14ac:dyDescent="0.25">
      <c r="A142" s="311"/>
      <c r="B142" s="654" t="s">
        <v>1065</v>
      </c>
      <c r="C142" s="312"/>
      <c r="D142" s="312" t="s">
        <v>255</v>
      </c>
      <c r="E142" s="464"/>
      <c r="F142" s="313"/>
    </row>
    <row r="143" spans="1:6" s="314" customFormat="1" x14ac:dyDescent="0.25">
      <c r="A143" s="311"/>
      <c r="B143" s="695"/>
      <c r="C143" s="312"/>
      <c r="D143" s="312"/>
      <c r="E143" s="464"/>
      <c r="F143" s="313"/>
    </row>
    <row r="144" spans="1:6" s="314" customFormat="1" ht="66" x14ac:dyDescent="0.25">
      <c r="A144" s="316" t="s">
        <v>266</v>
      </c>
      <c r="B144" s="317" t="s">
        <v>1066</v>
      </c>
      <c r="C144" s="465"/>
      <c r="D144" s="465" t="s">
        <v>860</v>
      </c>
      <c r="E144" s="466"/>
      <c r="F144" s="310">
        <v>5000000</v>
      </c>
    </row>
    <row r="145" spans="1:6" s="314" customFormat="1" x14ac:dyDescent="0.25">
      <c r="A145" s="316"/>
      <c r="B145" s="276"/>
      <c r="C145" s="465"/>
      <c r="D145" s="465"/>
      <c r="E145" s="466"/>
      <c r="F145" s="310"/>
    </row>
    <row r="146" spans="1:6" s="314" customFormat="1" x14ac:dyDescent="0.25">
      <c r="A146" s="311"/>
      <c r="B146" s="652" t="s">
        <v>1067</v>
      </c>
      <c r="C146" s="312"/>
      <c r="D146" s="312"/>
      <c r="E146" s="690"/>
      <c r="F146" s="313"/>
    </row>
    <row r="147" spans="1:6" s="314" customFormat="1" x14ac:dyDescent="0.25">
      <c r="A147" s="311"/>
      <c r="B147" s="695"/>
      <c r="C147" s="312"/>
      <c r="D147" s="312"/>
      <c r="E147" s="690"/>
      <c r="F147" s="313"/>
    </row>
    <row r="148" spans="1:6" s="314" customFormat="1" ht="76.5" customHeight="1" x14ac:dyDescent="0.25">
      <c r="A148" s="311"/>
      <c r="B148" s="652" t="s">
        <v>1068</v>
      </c>
      <c r="C148" s="312"/>
      <c r="D148" s="312" t="s">
        <v>255</v>
      </c>
      <c r="E148" s="690"/>
      <c r="F148" s="313"/>
    </row>
    <row r="149" spans="1:6" s="314" customFormat="1" x14ac:dyDescent="0.25">
      <c r="A149" s="311"/>
      <c r="B149" s="695"/>
      <c r="C149" s="312"/>
      <c r="D149" s="312"/>
      <c r="E149" s="690"/>
      <c r="F149" s="313"/>
    </row>
    <row r="150" spans="1:6" s="314" customFormat="1" ht="49.5" customHeight="1" x14ac:dyDescent="0.25">
      <c r="A150" s="316" t="s">
        <v>270</v>
      </c>
      <c r="B150" s="695" t="s">
        <v>1069</v>
      </c>
      <c r="C150" s="465">
        <v>1</v>
      </c>
      <c r="D150" s="465" t="s">
        <v>515</v>
      </c>
      <c r="E150" s="466"/>
      <c r="F150" s="310">
        <f>C150*E150</f>
        <v>0</v>
      </c>
    </row>
    <row r="151" spans="1:6" s="314" customFormat="1" x14ac:dyDescent="0.25">
      <c r="A151" s="316"/>
      <c r="B151" s="695"/>
      <c r="C151" s="465"/>
      <c r="D151" s="465"/>
      <c r="E151" s="466"/>
      <c r="F151" s="310"/>
    </row>
    <row r="152" spans="1:6" s="314" customFormat="1" ht="52.8" x14ac:dyDescent="0.25">
      <c r="A152" s="316" t="s">
        <v>272</v>
      </c>
      <c r="B152" s="695" t="s">
        <v>1070</v>
      </c>
      <c r="C152" s="465">
        <v>1</v>
      </c>
      <c r="D152" s="465" t="s">
        <v>515</v>
      </c>
      <c r="E152" s="466"/>
      <c r="F152" s="310">
        <f>C152*E152</f>
        <v>0</v>
      </c>
    </row>
    <row r="153" spans="1:6" s="314" customFormat="1" x14ac:dyDescent="0.25">
      <c r="A153" s="311"/>
      <c r="B153" s="695"/>
      <c r="C153" s="312"/>
      <c r="D153" s="312"/>
      <c r="E153" s="464"/>
      <c r="F153" s="313"/>
    </row>
    <row r="154" spans="1:6" s="314" customFormat="1" ht="13.8" thickBot="1" x14ac:dyDescent="0.3">
      <c r="A154" s="711"/>
      <c r="B154" s="712"/>
      <c r="C154" s="1217" t="str">
        <f>C130</f>
        <v>To External Work Summary:</v>
      </c>
      <c r="D154" s="1218"/>
      <c r="E154" s="1219"/>
      <c r="F154" s="163">
        <f>SUM(F132:F153)</f>
        <v>5000000</v>
      </c>
    </row>
    <row r="155" spans="1:6" s="314" customFormat="1" x14ac:dyDescent="0.25">
      <c r="A155" s="713"/>
      <c r="B155" s="666"/>
      <c r="C155" s="719"/>
      <c r="D155" s="719"/>
      <c r="E155" s="720"/>
      <c r="F155" s="717"/>
    </row>
    <row r="156" spans="1:6" s="314" customFormat="1" x14ac:dyDescent="0.25">
      <c r="A156" s="311"/>
      <c r="B156" s="652" t="s">
        <v>1071</v>
      </c>
      <c r="C156" s="312"/>
      <c r="D156" s="312"/>
      <c r="E156" s="690"/>
      <c r="F156" s="313"/>
    </row>
    <row r="157" spans="1:6" s="314" customFormat="1" ht="12.75" customHeight="1" x14ac:dyDescent="0.25">
      <c r="A157" s="311"/>
      <c r="B157" s="667"/>
      <c r="C157" s="312"/>
      <c r="D157" s="312"/>
      <c r="E157" s="464"/>
      <c r="F157" s="313"/>
    </row>
    <row r="158" spans="1:6" s="314" customFormat="1" x14ac:dyDescent="0.25">
      <c r="A158" s="311"/>
      <c r="B158" s="652" t="s">
        <v>1072</v>
      </c>
      <c r="C158" s="312"/>
      <c r="D158" s="312"/>
      <c r="E158" s="464"/>
      <c r="F158" s="313"/>
    </row>
    <row r="159" spans="1:6" s="314" customFormat="1" x14ac:dyDescent="0.25">
      <c r="A159" s="311"/>
      <c r="B159" s="652"/>
      <c r="C159" s="312"/>
      <c r="D159" s="312"/>
      <c r="E159" s="464"/>
      <c r="F159" s="313"/>
    </row>
    <row r="160" spans="1:6" s="314" customFormat="1" ht="24" customHeight="1" x14ac:dyDescent="0.25">
      <c r="A160" s="311"/>
      <c r="B160" s="654" t="s">
        <v>1073</v>
      </c>
      <c r="C160" s="312"/>
      <c r="D160" s="312" t="s">
        <v>255</v>
      </c>
      <c r="E160" s="464"/>
      <c r="F160" s="313"/>
    </row>
    <row r="161" spans="1:6" s="314" customFormat="1" x14ac:dyDescent="0.25">
      <c r="A161" s="311"/>
      <c r="B161" s="654"/>
      <c r="C161" s="312"/>
      <c r="D161" s="312"/>
      <c r="E161" s="464"/>
      <c r="F161" s="313"/>
    </row>
    <row r="162" spans="1:6" s="314" customFormat="1" x14ac:dyDescent="0.25">
      <c r="A162" s="311"/>
      <c r="B162" s="654" t="s">
        <v>1074</v>
      </c>
      <c r="C162" s="721"/>
      <c r="D162" s="312" t="s">
        <v>255</v>
      </c>
      <c r="E162" s="434"/>
      <c r="F162" s="313"/>
    </row>
    <row r="163" spans="1:6" s="314" customFormat="1" x14ac:dyDescent="0.25">
      <c r="A163" s="311"/>
      <c r="B163" s="695"/>
      <c r="C163" s="721"/>
      <c r="D163" s="312"/>
      <c r="E163" s="434"/>
      <c r="F163" s="313"/>
    </row>
    <row r="164" spans="1:6" s="314" customFormat="1" ht="26.4" x14ac:dyDescent="0.25">
      <c r="A164" s="311"/>
      <c r="B164" s="695" t="s">
        <v>1075</v>
      </c>
      <c r="C164" s="721"/>
      <c r="D164" s="312" t="s">
        <v>255</v>
      </c>
      <c r="E164" s="434"/>
      <c r="F164" s="313"/>
    </row>
    <row r="165" spans="1:6" s="314" customFormat="1" ht="12.75" customHeight="1" x14ac:dyDescent="0.25">
      <c r="A165" s="311"/>
      <c r="B165" s="695"/>
      <c r="C165" s="721"/>
      <c r="D165" s="312"/>
      <c r="E165" s="434"/>
      <c r="F165" s="313"/>
    </row>
    <row r="166" spans="1:6" s="314" customFormat="1" ht="52.8" x14ac:dyDescent="0.25">
      <c r="A166" s="316" t="s">
        <v>262</v>
      </c>
      <c r="B166" s="695" t="s">
        <v>1076</v>
      </c>
      <c r="C166" s="722">
        <f>C170+C172+C174</f>
        <v>360</v>
      </c>
      <c r="D166" s="465" t="s">
        <v>402</v>
      </c>
      <c r="E166" s="408"/>
      <c r="F166" s="310">
        <f>C166*E166</f>
        <v>0</v>
      </c>
    </row>
    <row r="167" spans="1:6" s="314" customFormat="1" ht="12.75" customHeight="1" x14ac:dyDescent="0.25">
      <c r="A167" s="311"/>
      <c r="B167" s="695"/>
      <c r="C167" s="721"/>
      <c r="D167" s="312"/>
      <c r="E167" s="434"/>
      <c r="F167" s="313"/>
    </row>
    <row r="168" spans="1:6" ht="40.5" customHeight="1" x14ac:dyDescent="0.25">
      <c r="A168" s="341"/>
      <c r="B168" s="205" t="s">
        <v>1077</v>
      </c>
      <c r="C168" s="359"/>
      <c r="D168" s="343"/>
      <c r="E168" s="405"/>
      <c r="F168" s="360"/>
    </row>
    <row r="169" spans="1:6" ht="12.75" customHeight="1" x14ac:dyDescent="0.25">
      <c r="A169" s="341"/>
      <c r="B169" s="209"/>
      <c r="C169" s="359"/>
      <c r="D169" s="343"/>
      <c r="E169" s="405"/>
      <c r="F169" s="360"/>
    </row>
    <row r="170" spans="1:6" ht="24.75" customHeight="1" x14ac:dyDescent="0.25">
      <c r="A170" s="352" t="s">
        <v>266</v>
      </c>
      <c r="B170" s="361" t="s">
        <v>1078</v>
      </c>
      <c r="C170" s="362">
        <v>50</v>
      </c>
      <c r="D170" s="362" t="s">
        <v>402</v>
      </c>
      <c r="E170" s="384"/>
      <c r="F170" s="280">
        <f>C170*E170</f>
        <v>0</v>
      </c>
    </row>
    <row r="171" spans="1:6" ht="12.75" customHeight="1" x14ac:dyDescent="0.25">
      <c r="A171" s="341"/>
      <c r="B171" s="361"/>
      <c r="C171" s="359"/>
      <c r="D171" s="343"/>
      <c r="E171" s="405"/>
      <c r="F171" s="360"/>
    </row>
    <row r="172" spans="1:6" ht="24.75" customHeight="1" x14ac:dyDescent="0.25">
      <c r="A172" s="352" t="s">
        <v>270</v>
      </c>
      <c r="B172" s="361" t="s">
        <v>1079</v>
      </c>
      <c r="C172" s="362">
        <v>190</v>
      </c>
      <c r="D172" s="362" t="s">
        <v>402</v>
      </c>
      <c r="E172" s="384"/>
      <c r="F172" s="280">
        <f>C172*E172</f>
        <v>0</v>
      </c>
    </row>
    <row r="173" spans="1:6" x14ac:dyDescent="0.25">
      <c r="A173" s="352"/>
      <c r="B173" s="361"/>
      <c r="C173" s="362"/>
      <c r="D173" s="362"/>
      <c r="E173" s="384"/>
      <c r="F173" s="280"/>
    </row>
    <row r="174" spans="1:6" ht="24.75" customHeight="1" x14ac:dyDescent="0.25">
      <c r="A174" s="352" t="s">
        <v>272</v>
      </c>
      <c r="B174" s="361" t="s">
        <v>1080</v>
      </c>
      <c r="C174" s="362">
        <v>120</v>
      </c>
      <c r="D174" s="362" t="s">
        <v>402</v>
      </c>
      <c r="E174" s="384"/>
      <c r="F174" s="280">
        <f>C174*E174</f>
        <v>0</v>
      </c>
    </row>
    <row r="175" spans="1:6" ht="12.75" customHeight="1" x14ac:dyDescent="0.25">
      <c r="A175" s="341"/>
      <c r="B175" s="361"/>
      <c r="C175" s="359"/>
      <c r="D175" s="343"/>
      <c r="E175" s="405"/>
      <c r="F175" s="360"/>
    </row>
    <row r="176" spans="1:6" s="314" customFormat="1" ht="75.75" customHeight="1" x14ac:dyDescent="0.25">
      <c r="A176" s="311"/>
      <c r="B176" s="654" t="s">
        <v>1081</v>
      </c>
      <c r="C176" s="312"/>
      <c r="D176" s="312"/>
      <c r="E176" s="464"/>
      <c r="F176" s="313"/>
    </row>
    <row r="177" spans="1:8" s="314" customFormat="1" ht="12.75" customHeight="1" x14ac:dyDescent="0.25">
      <c r="A177" s="311"/>
      <c r="B177" s="695"/>
      <c r="C177" s="312"/>
      <c r="D177" s="312"/>
      <c r="E177" s="464"/>
      <c r="F177" s="313"/>
    </row>
    <row r="178" spans="1:8" s="314" customFormat="1" ht="26.4" x14ac:dyDescent="0.25">
      <c r="A178" s="316" t="s">
        <v>276</v>
      </c>
      <c r="B178" s="695" t="s">
        <v>1082</v>
      </c>
      <c r="C178" s="465">
        <v>38</v>
      </c>
      <c r="D178" s="465" t="s">
        <v>515</v>
      </c>
      <c r="E178" s="466"/>
      <c r="F178" s="310">
        <f>C178*E178</f>
        <v>0</v>
      </c>
    </row>
    <row r="179" spans="1:8" s="314" customFormat="1" ht="12.75" customHeight="1" x14ac:dyDescent="0.25">
      <c r="A179" s="316"/>
      <c r="B179" s="695" t="s">
        <v>315</v>
      </c>
      <c r="C179" s="465"/>
      <c r="D179" s="465"/>
      <c r="E179" s="466"/>
      <c r="F179" s="310"/>
    </row>
    <row r="180" spans="1:8" s="322" customFormat="1" ht="26.4" x14ac:dyDescent="0.25">
      <c r="A180" s="352" t="s">
        <v>304</v>
      </c>
      <c r="B180" s="723" t="s">
        <v>1083</v>
      </c>
      <c r="C180" s="363">
        <v>2</v>
      </c>
      <c r="D180" s="362" t="s">
        <v>515</v>
      </c>
      <c r="E180" s="350"/>
      <c r="F180" s="371">
        <f>E180*C180</f>
        <v>0</v>
      </c>
      <c r="H180" s="423"/>
    </row>
    <row r="181" spans="1:8" x14ac:dyDescent="0.25">
      <c r="A181" s="341"/>
      <c r="B181" s="104"/>
      <c r="C181" s="363"/>
      <c r="D181" s="362"/>
      <c r="E181" s="275"/>
      <c r="F181" s="280"/>
      <c r="H181" s="423"/>
    </row>
    <row r="182" spans="1:8" s="322" customFormat="1" ht="26.4" x14ac:dyDescent="0.25">
      <c r="A182" s="352" t="s">
        <v>307</v>
      </c>
      <c r="B182" s="723" t="s">
        <v>1084</v>
      </c>
      <c r="C182" s="363">
        <v>2</v>
      </c>
      <c r="D182" s="362" t="s">
        <v>515</v>
      </c>
      <c r="E182" s="350"/>
      <c r="F182" s="371">
        <f>E182*C182</f>
        <v>0</v>
      </c>
      <c r="H182" s="423"/>
    </row>
    <row r="183" spans="1:8" s="314" customFormat="1" ht="12.75" customHeight="1" x14ac:dyDescent="0.25">
      <c r="A183" s="316"/>
      <c r="B183" s="703"/>
      <c r="C183" s="724"/>
      <c r="D183" s="724"/>
      <c r="E183" s="466"/>
      <c r="F183" s="725"/>
    </row>
    <row r="184" spans="1:8" s="314" customFormat="1" x14ac:dyDescent="0.25">
      <c r="A184" s="316"/>
      <c r="B184" s="293"/>
      <c r="C184" s="724"/>
      <c r="D184" s="724"/>
      <c r="E184" s="726"/>
      <c r="F184" s="725"/>
    </row>
    <row r="185" spans="1:8" s="314" customFormat="1" ht="13.8" thickBot="1" x14ac:dyDescent="0.3">
      <c r="A185" s="711"/>
      <c r="B185" s="712"/>
      <c r="C185" s="1217" t="str">
        <f>C154</f>
        <v>To External Work Summary:</v>
      </c>
      <c r="D185" s="1218"/>
      <c r="E185" s="1219"/>
      <c r="F185" s="163">
        <f>SUM(F160:F184)</f>
        <v>0</v>
      </c>
    </row>
    <row r="186" spans="1:8" s="314" customFormat="1" x14ac:dyDescent="0.25">
      <c r="A186" s="713"/>
      <c r="B186" s="666"/>
      <c r="C186" s="719"/>
      <c r="D186" s="719"/>
      <c r="E186" s="720"/>
      <c r="F186" s="717"/>
    </row>
    <row r="187" spans="1:8" s="314" customFormat="1" x14ac:dyDescent="0.25">
      <c r="A187" s="311"/>
      <c r="B187" s="652" t="s">
        <v>1085</v>
      </c>
      <c r="C187" s="312"/>
      <c r="D187" s="312" t="s">
        <v>255</v>
      </c>
      <c r="E187" s="690"/>
      <c r="F187" s="313"/>
    </row>
    <row r="188" spans="1:8" s="314" customFormat="1" x14ac:dyDescent="0.25">
      <c r="A188" s="311"/>
      <c r="B188" s="695"/>
      <c r="C188" s="312"/>
      <c r="D188" s="312"/>
      <c r="E188" s="690"/>
      <c r="F188" s="313"/>
    </row>
    <row r="189" spans="1:8" ht="26.4" x14ac:dyDescent="0.25">
      <c r="A189" s="341"/>
      <c r="B189" s="179" t="s">
        <v>1086</v>
      </c>
      <c r="C189" s="359"/>
      <c r="D189" s="343"/>
      <c r="E189" s="364"/>
      <c r="F189" s="360"/>
    </row>
    <row r="190" spans="1:8" s="314" customFormat="1" x14ac:dyDescent="0.25">
      <c r="A190" s="311"/>
      <c r="B190" s="695"/>
      <c r="C190" s="312"/>
      <c r="D190" s="312"/>
      <c r="E190" s="464"/>
      <c r="F190" s="313"/>
    </row>
    <row r="191" spans="1:8" s="314" customFormat="1" x14ac:dyDescent="0.25">
      <c r="A191" s="311"/>
      <c r="B191" s="654" t="s">
        <v>1074</v>
      </c>
      <c r="C191" s="721"/>
      <c r="D191" s="312" t="s">
        <v>255</v>
      </c>
      <c r="E191" s="434"/>
      <c r="F191" s="313"/>
    </row>
    <row r="192" spans="1:8" s="314" customFormat="1" x14ac:dyDescent="0.25">
      <c r="A192" s="311"/>
      <c r="B192" s="695"/>
      <c r="C192" s="721"/>
      <c r="D192" s="312"/>
      <c r="E192" s="434"/>
      <c r="F192" s="313"/>
    </row>
    <row r="193" spans="1:6" s="314" customFormat="1" ht="26.4" x14ac:dyDescent="0.25">
      <c r="A193" s="311"/>
      <c r="B193" s="695" t="s">
        <v>1087</v>
      </c>
      <c r="C193" s="721"/>
      <c r="D193" s="312" t="s">
        <v>255</v>
      </c>
      <c r="E193" s="434"/>
      <c r="F193" s="313"/>
    </row>
    <row r="194" spans="1:6" s="314" customFormat="1" ht="12.75" customHeight="1" x14ac:dyDescent="0.25">
      <c r="A194" s="311"/>
      <c r="B194" s="695"/>
      <c r="C194" s="721"/>
      <c r="D194" s="312"/>
      <c r="E194" s="434"/>
      <c r="F194" s="313"/>
    </row>
    <row r="195" spans="1:6" s="314" customFormat="1" ht="52.8" x14ac:dyDescent="0.25">
      <c r="A195" s="316" t="s">
        <v>262</v>
      </c>
      <c r="B195" s="695" t="s">
        <v>1076</v>
      </c>
      <c r="C195" s="727">
        <v>260</v>
      </c>
      <c r="D195" s="465" t="s">
        <v>402</v>
      </c>
      <c r="E195" s="408"/>
      <c r="F195" s="310">
        <f>C195*E195</f>
        <v>0</v>
      </c>
    </row>
    <row r="196" spans="1:6" s="314" customFormat="1" ht="12.75" customHeight="1" x14ac:dyDescent="0.25">
      <c r="A196" s="311"/>
      <c r="B196" s="695"/>
      <c r="C196" s="728"/>
      <c r="D196" s="312"/>
      <c r="E196" s="434"/>
      <c r="F196" s="313"/>
    </row>
    <row r="197" spans="1:6" s="314" customFormat="1" ht="12.75" customHeight="1" x14ac:dyDescent="0.25">
      <c r="A197" s="311"/>
      <c r="B197" s="646" t="s">
        <v>1088</v>
      </c>
      <c r="C197" s="728"/>
      <c r="D197" s="312"/>
      <c r="E197" s="434"/>
      <c r="F197" s="313"/>
    </row>
    <row r="198" spans="1:6" s="314" customFormat="1" ht="12.75" customHeight="1" x14ac:dyDescent="0.25">
      <c r="A198" s="311"/>
      <c r="B198" s="703"/>
      <c r="C198" s="728"/>
      <c r="D198" s="312"/>
      <c r="E198" s="434"/>
      <c r="F198" s="313"/>
    </row>
    <row r="199" spans="1:6" s="314" customFormat="1" ht="12.75" customHeight="1" x14ac:dyDescent="0.25">
      <c r="A199" s="311"/>
      <c r="B199" s="647" t="s">
        <v>1089</v>
      </c>
      <c r="C199" s="728"/>
      <c r="D199" s="312"/>
      <c r="E199" s="434"/>
      <c r="F199" s="313"/>
    </row>
    <row r="200" spans="1:6" s="314" customFormat="1" ht="12.75" customHeight="1" x14ac:dyDescent="0.25">
      <c r="A200" s="311"/>
      <c r="B200" s="703"/>
      <c r="C200" s="728"/>
      <c r="D200" s="312"/>
      <c r="E200" s="434"/>
      <c r="F200" s="313"/>
    </row>
    <row r="201" spans="1:6" s="314" customFormat="1" ht="26.25" customHeight="1" x14ac:dyDescent="0.25">
      <c r="A201" s="311"/>
      <c r="B201" s="668" t="s">
        <v>1090</v>
      </c>
      <c r="C201" s="728"/>
      <c r="D201" s="312"/>
      <c r="E201" s="434"/>
      <c r="F201" s="313"/>
    </row>
    <row r="202" spans="1:6" s="314" customFormat="1" ht="12.75" customHeight="1" x14ac:dyDescent="0.25">
      <c r="A202" s="311"/>
      <c r="B202" s="703"/>
      <c r="C202" s="728"/>
      <c r="D202" s="312"/>
      <c r="E202" s="434"/>
      <c r="F202" s="313"/>
    </row>
    <row r="203" spans="1:6" s="314" customFormat="1" ht="24" customHeight="1" x14ac:dyDescent="0.25">
      <c r="A203" s="316" t="s">
        <v>266</v>
      </c>
      <c r="B203" s="703" t="s">
        <v>1091</v>
      </c>
      <c r="C203" s="465">
        <v>1</v>
      </c>
      <c r="D203" s="465" t="s">
        <v>515</v>
      </c>
      <c r="E203" s="408"/>
      <c r="F203" s="310">
        <f>C203*E203</f>
        <v>0</v>
      </c>
    </row>
    <row r="204" spans="1:6" s="314" customFormat="1" ht="12.75" customHeight="1" x14ac:dyDescent="0.25">
      <c r="A204" s="311"/>
      <c r="B204" s="703"/>
      <c r="C204" s="728"/>
      <c r="D204" s="312"/>
      <c r="E204" s="434"/>
      <c r="F204" s="313"/>
    </row>
    <row r="205" spans="1:6" s="314" customFormat="1" ht="51" customHeight="1" x14ac:dyDescent="0.25">
      <c r="A205" s="311"/>
      <c r="B205" s="668" t="s">
        <v>1092</v>
      </c>
      <c r="C205" s="728"/>
      <c r="D205" s="312"/>
      <c r="E205" s="434"/>
      <c r="F205" s="313"/>
    </row>
    <row r="206" spans="1:6" s="314" customFormat="1" ht="12.75" customHeight="1" x14ac:dyDescent="0.25">
      <c r="A206" s="311"/>
      <c r="B206" s="703"/>
      <c r="C206" s="728"/>
      <c r="D206" s="312"/>
      <c r="E206" s="434"/>
      <c r="F206" s="313"/>
    </row>
    <row r="207" spans="1:6" s="314" customFormat="1" ht="12.75" customHeight="1" x14ac:dyDescent="0.25">
      <c r="A207" s="311"/>
      <c r="B207" s="703" t="s">
        <v>1093</v>
      </c>
      <c r="C207" s="728"/>
      <c r="D207" s="312"/>
      <c r="E207" s="434"/>
      <c r="F207" s="313"/>
    </row>
    <row r="208" spans="1:6" s="314" customFormat="1" ht="12.75" customHeight="1" x14ac:dyDescent="0.25">
      <c r="A208" s="311"/>
      <c r="B208" s="703"/>
      <c r="C208" s="728"/>
      <c r="D208" s="312"/>
      <c r="E208" s="434"/>
      <c r="F208" s="313"/>
    </row>
    <row r="209" spans="1:8" s="314" customFormat="1" ht="38.25" customHeight="1" x14ac:dyDescent="0.25">
      <c r="A209" s="316" t="s">
        <v>270</v>
      </c>
      <c r="B209" s="729" t="s">
        <v>1094</v>
      </c>
      <c r="C209" s="465">
        <v>1</v>
      </c>
      <c r="D209" s="465" t="s">
        <v>515</v>
      </c>
      <c r="E209" s="408"/>
      <c r="F209" s="310">
        <f>C209*E209</f>
        <v>0</v>
      </c>
    </row>
    <row r="210" spans="1:8" s="314" customFormat="1" x14ac:dyDescent="0.25">
      <c r="A210" s="316"/>
      <c r="B210" s="729"/>
      <c r="C210" s="465"/>
      <c r="D210" s="465"/>
      <c r="E210" s="408"/>
      <c r="F210" s="310"/>
    </row>
    <row r="211" spans="1:8" s="314" customFormat="1" ht="66" x14ac:dyDescent="0.25">
      <c r="A211" s="316" t="s">
        <v>272</v>
      </c>
      <c r="B211" s="317" t="s">
        <v>1095</v>
      </c>
      <c r="C211" s="465">
        <v>1</v>
      </c>
      <c r="D211" s="465" t="s">
        <v>515</v>
      </c>
      <c r="E211" s="408"/>
      <c r="F211" s="310">
        <v>1500000</v>
      </c>
    </row>
    <row r="212" spans="1:8" s="314" customFormat="1" ht="12.75" customHeight="1" x14ac:dyDescent="0.25">
      <c r="A212" s="311"/>
      <c r="B212" s="703"/>
      <c r="C212" s="728"/>
      <c r="D212" s="312"/>
      <c r="E212" s="471"/>
      <c r="F212" s="313"/>
    </row>
    <row r="213" spans="1:8" ht="12.75" customHeight="1" x14ac:dyDescent="0.25">
      <c r="A213" s="341"/>
      <c r="B213" s="209"/>
      <c r="C213" s="359"/>
      <c r="D213" s="343"/>
      <c r="E213" s="406"/>
      <c r="F213" s="360"/>
    </row>
    <row r="214" spans="1:8" s="314" customFormat="1" ht="9.75" customHeight="1" x14ac:dyDescent="0.25">
      <c r="A214" s="311"/>
      <c r="B214" s="695"/>
      <c r="C214" s="721"/>
      <c r="D214" s="312"/>
      <c r="E214" s="471"/>
      <c r="F214" s="313"/>
    </row>
    <row r="215" spans="1:8" s="314" customFormat="1" ht="12.75" customHeight="1" thickBot="1" x14ac:dyDescent="0.3">
      <c r="A215" s="669"/>
      <c r="B215" s="670"/>
      <c r="C215" s="1217" t="s">
        <v>1028</v>
      </c>
      <c r="D215" s="1218"/>
      <c r="E215" s="1219"/>
      <c r="F215" s="163">
        <f>SUM(F187:F214)</f>
        <v>1500000</v>
      </c>
    </row>
    <row r="216" spans="1:8" ht="12.75" customHeight="1" x14ac:dyDescent="0.25">
      <c r="A216" s="352"/>
      <c r="B216" s="293"/>
      <c r="C216" s="363"/>
      <c r="D216" s="362"/>
      <c r="E216" s="406"/>
      <c r="F216" s="280"/>
    </row>
    <row r="217" spans="1:8" x14ac:dyDescent="0.25">
      <c r="A217" s="341"/>
      <c r="B217" s="208" t="s">
        <v>1096</v>
      </c>
      <c r="C217" s="359"/>
      <c r="D217" s="343"/>
      <c r="E217" s="406"/>
      <c r="F217" s="360"/>
    </row>
    <row r="218" spans="1:8" x14ac:dyDescent="0.25">
      <c r="A218" s="341"/>
      <c r="B218" s="208"/>
      <c r="C218" s="359"/>
      <c r="D218" s="343"/>
      <c r="E218" s="730"/>
      <c r="F218" s="360"/>
    </row>
    <row r="219" spans="1:8" s="673" customFormat="1" ht="66" x14ac:dyDescent="0.25">
      <c r="A219" s="671" t="s">
        <v>262</v>
      </c>
      <c r="B219" s="412" t="s">
        <v>1097</v>
      </c>
      <c r="C219" s="731"/>
      <c r="D219" s="672"/>
      <c r="E219" s="732"/>
      <c r="F219" s="733">
        <v>2000000</v>
      </c>
      <c r="H219" s="674"/>
    </row>
    <row r="220" spans="1:8" x14ac:dyDescent="0.25">
      <c r="A220" s="341"/>
      <c r="B220" s="361"/>
      <c r="C220" s="363"/>
      <c r="D220" s="362"/>
      <c r="E220" s="405"/>
      <c r="F220" s="280"/>
    </row>
    <row r="221" spans="1:8" ht="12.75" customHeight="1" x14ac:dyDescent="0.25">
      <c r="A221" s="341"/>
      <c r="B221" s="675" t="s">
        <v>1098</v>
      </c>
      <c r="C221" s="363"/>
      <c r="D221" s="362"/>
      <c r="E221" s="405"/>
      <c r="F221" s="280"/>
    </row>
    <row r="222" spans="1:8" ht="12.75" customHeight="1" x14ac:dyDescent="0.25">
      <c r="A222" s="341"/>
      <c r="B222" s="361"/>
      <c r="C222" s="363"/>
      <c r="D222" s="362"/>
      <c r="E222" s="405"/>
      <c r="F222" s="280"/>
    </row>
    <row r="223" spans="1:8" ht="89.25" customHeight="1" x14ac:dyDescent="0.25">
      <c r="A223" s="352" t="s">
        <v>266</v>
      </c>
      <c r="B223" s="368" t="s">
        <v>1099</v>
      </c>
      <c r="C223" s="363">
        <v>1</v>
      </c>
      <c r="D223" s="362" t="s">
        <v>515</v>
      </c>
      <c r="E223" s="384"/>
      <c r="F223" s="280">
        <f>C223*E223</f>
        <v>0</v>
      </c>
    </row>
    <row r="224" spans="1:8" ht="12.75" customHeight="1" x14ac:dyDescent="0.25">
      <c r="A224" s="341" t="s">
        <v>315</v>
      </c>
      <c r="B224" s="361"/>
      <c r="C224" s="363"/>
      <c r="D224" s="362"/>
      <c r="E224" s="405"/>
      <c r="F224" s="280"/>
    </row>
    <row r="225" spans="1:6" ht="64.5" customHeight="1" x14ac:dyDescent="0.25">
      <c r="A225" s="352" t="s">
        <v>270</v>
      </c>
      <c r="B225" s="368" t="s">
        <v>1100</v>
      </c>
      <c r="C225" s="363">
        <v>2</v>
      </c>
      <c r="D225" s="362" t="s">
        <v>515</v>
      </c>
      <c r="E225" s="365"/>
      <c r="F225" s="280">
        <f>C225*E225</f>
        <v>0</v>
      </c>
    </row>
    <row r="226" spans="1:6" x14ac:dyDescent="0.25">
      <c r="A226" s="352"/>
      <c r="B226" s="368"/>
      <c r="C226" s="363"/>
      <c r="D226" s="362"/>
      <c r="E226" s="365"/>
      <c r="F226" s="280"/>
    </row>
    <row r="227" spans="1:6" ht="39.6" x14ac:dyDescent="0.25">
      <c r="A227" s="352" t="s">
        <v>272</v>
      </c>
      <c r="B227" s="368" t="s">
        <v>1101</v>
      </c>
      <c r="C227" s="363">
        <v>2</v>
      </c>
      <c r="D227" s="362" t="s">
        <v>515</v>
      </c>
      <c r="E227" s="365"/>
      <c r="F227" s="280">
        <f>C227*E227</f>
        <v>0</v>
      </c>
    </row>
    <row r="228" spans="1:6" x14ac:dyDescent="0.25">
      <c r="A228" s="352"/>
      <c r="B228" s="368"/>
      <c r="C228" s="363"/>
      <c r="D228" s="362"/>
      <c r="E228" s="365"/>
      <c r="F228" s="280"/>
    </row>
    <row r="229" spans="1:6" ht="39.6" x14ac:dyDescent="0.25">
      <c r="A229" s="352" t="s">
        <v>276</v>
      </c>
      <c r="B229" s="368" t="s">
        <v>1102</v>
      </c>
      <c r="C229" s="363">
        <v>2</v>
      </c>
      <c r="D229" s="362" t="s">
        <v>515</v>
      </c>
      <c r="E229" s="365"/>
      <c r="F229" s="280">
        <f>C229*E229</f>
        <v>0</v>
      </c>
    </row>
    <row r="230" spans="1:6" x14ac:dyDescent="0.25">
      <c r="A230" s="352"/>
      <c r="B230" s="368"/>
      <c r="C230" s="363"/>
      <c r="D230" s="362"/>
      <c r="E230" s="365"/>
      <c r="F230" s="280"/>
    </row>
    <row r="231" spans="1:6" ht="39.6" x14ac:dyDescent="0.25">
      <c r="A231" s="352" t="s">
        <v>304</v>
      </c>
      <c r="B231" s="368" t="s">
        <v>1103</v>
      </c>
      <c r="C231" s="363">
        <v>3</v>
      </c>
      <c r="D231" s="362" t="s">
        <v>515</v>
      </c>
      <c r="E231" s="365"/>
      <c r="F231" s="280">
        <f>C231*E231</f>
        <v>0</v>
      </c>
    </row>
    <row r="232" spans="1:6" ht="12.75" customHeight="1" x14ac:dyDescent="0.25">
      <c r="A232" s="352" t="s">
        <v>315</v>
      </c>
      <c r="B232" s="361"/>
      <c r="C232" s="363"/>
      <c r="D232" s="362"/>
      <c r="E232" s="365"/>
      <c r="F232" s="280"/>
    </row>
    <row r="233" spans="1:6" s="314" customFormat="1" ht="39.75" customHeight="1" x14ac:dyDescent="0.25">
      <c r="A233" s="316" t="s">
        <v>307</v>
      </c>
      <c r="B233" s="729" t="s">
        <v>1104</v>
      </c>
      <c r="C233" s="363">
        <v>1</v>
      </c>
      <c r="D233" s="465" t="s">
        <v>515</v>
      </c>
      <c r="E233" s="408"/>
      <c r="F233" s="310">
        <f>C233*E233</f>
        <v>0</v>
      </c>
    </row>
    <row r="234" spans="1:6" s="314" customFormat="1" ht="12.75" customHeight="1" x14ac:dyDescent="0.25">
      <c r="A234" s="316"/>
      <c r="B234" s="703"/>
      <c r="C234" s="728"/>
      <c r="D234" s="312"/>
      <c r="E234" s="434"/>
      <c r="F234" s="313"/>
    </row>
    <row r="235" spans="1:6" s="314" customFormat="1" ht="9.75" customHeight="1" x14ac:dyDescent="0.25">
      <c r="A235" s="311"/>
      <c r="B235" s="695"/>
      <c r="C235" s="721"/>
      <c r="D235" s="312"/>
      <c r="E235" s="471"/>
      <c r="F235" s="313"/>
    </row>
    <row r="236" spans="1:6" s="314" customFormat="1" ht="12.75" customHeight="1" thickBot="1" x14ac:dyDescent="0.3">
      <c r="A236" s="669"/>
      <c r="B236" s="670"/>
      <c r="C236" s="1217" t="s">
        <v>1028</v>
      </c>
      <c r="D236" s="1218"/>
      <c r="E236" s="1219"/>
      <c r="F236" s="163">
        <f>SUM(F219:F235)</f>
        <v>2000000</v>
      </c>
    </row>
    <row r="237" spans="1:6" ht="12.75" customHeight="1" x14ac:dyDescent="0.25">
      <c r="A237" s="352"/>
      <c r="B237" s="293"/>
      <c r="C237" s="363"/>
      <c r="D237" s="362"/>
      <c r="E237" s="406"/>
      <c r="F237" s="280"/>
    </row>
    <row r="238" spans="1:6" x14ac:dyDescent="0.25">
      <c r="A238" s="341"/>
      <c r="B238" s="183" t="s">
        <v>1105</v>
      </c>
      <c r="C238" s="363"/>
      <c r="D238" s="362"/>
      <c r="E238" s="406"/>
      <c r="F238" s="280"/>
    </row>
    <row r="239" spans="1:6" ht="12.75" customHeight="1" x14ac:dyDescent="0.25">
      <c r="A239" s="341"/>
      <c r="B239" s="293"/>
      <c r="C239" s="363"/>
      <c r="D239" s="362"/>
      <c r="E239" s="405"/>
      <c r="F239" s="280"/>
    </row>
    <row r="240" spans="1:6" ht="63" customHeight="1" x14ac:dyDescent="0.25">
      <c r="A240" s="352" t="s">
        <v>262</v>
      </c>
      <c r="B240" s="293" t="s">
        <v>1106</v>
      </c>
      <c r="C240" s="363"/>
      <c r="D240" s="362" t="s">
        <v>468</v>
      </c>
      <c r="E240" s="405"/>
      <c r="F240" s="280">
        <f>E240</f>
        <v>0</v>
      </c>
    </row>
    <row r="241" spans="1:6" x14ac:dyDescent="0.25">
      <c r="A241" s="341"/>
      <c r="B241" s="361"/>
      <c r="C241" s="363"/>
      <c r="D241" s="362"/>
      <c r="E241" s="405"/>
      <c r="F241" s="280"/>
    </row>
    <row r="242" spans="1:6" x14ac:dyDescent="0.25">
      <c r="A242" s="341"/>
      <c r="B242" s="209"/>
      <c r="C242" s="359"/>
      <c r="D242" s="343"/>
      <c r="E242" s="405"/>
      <c r="F242" s="360"/>
    </row>
    <row r="243" spans="1:6" ht="12.75" customHeight="1" x14ac:dyDescent="0.25">
      <c r="A243" s="352"/>
      <c r="B243" s="361"/>
      <c r="C243" s="363"/>
      <c r="D243" s="362"/>
      <c r="E243" s="369"/>
      <c r="F243" s="280"/>
    </row>
    <row r="244" spans="1:6" s="314" customFormat="1" ht="14.4" thickBot="1" x14ac:dyDescent="0.3">
      <c r="A244" s="734"/>
      <c r="B244" s="676"/>
      <c r="C244" s="735" t="str">
        <f>C236</f>
        <v>To: collections :</v>
      </c>
      <c r="D244" s="736"/>
      <c r="E244" s="737"/>
      <c r="F244" s="665">
        <f>SUM(F240:F243)</f>
        <v>0</v>
      </c>
    </row>
    <row r="245" spans="1:6" s="314" customFormat="1" x14ac:dyDescent="0.25">
      <c r="A245" s="311"/>
      <c r="B245" s="646"/>
      <c r="C245" s="708"/>
      <c r="D245" s="708"/>
      <c r="E245" s="709"/>
      <c r="F245" s="313"/>
    </row>
    <row r="246" spans="1:6" s="314" customFormat="1" x14ac:dyDescent="0.25">
      <c r="A246" s="311"/>
      <c r="B246" s="646" t="s">
        <v>347</v>
      </c>
      <c r="C246" s="708"/>
      <c r="D246" s="708"/>
      <c r="E246" s="709"/>
      <c r="F246" s="313"/>
    </row>
    <row r="247" spans="1:6" s="314" customFormat="1" x14ac:dyDescent="0.25">
      <c r="A247" s="311"/>
      <c r="B247" s="646"/>
      <c r="C247" s="708"/>
      <c r="D247" s="708"/>
      <c r="E247" s="709"/>
      <c r="F247" s="313"/>
    </row>
    <row r="248" spans="1:6" s="314" customFormat="1" x14ac:dyDescent="0.25">
      <c r="A248" s="311"/>
      <c r="B248" s="646" t="str">
        <f>B187</f>
        <v>WATER RETICULATION</v>
      </c>
      <c r="C248" s="708"/>
      <c r="D248" s="708"/>
      <c r="E248" s="709"/>
      <c r="F248" s="313"/>
    </row>
    <row r="249" spans="1:6" s="314" customFormat="1" x14ac:dyDescent="0.25">
      <c r="A249" s="311"/>
      <c r="B249" s="703"/>
      <c r="C249" s="708"/>
      <c r="D249" s="708"/>
      <c r="E249" s="709"/>
      <c r="F249" s="313"/>
    </row>
    <row r="250" spans="1:6" s="314" customFormat="1" x14ac:dyDescent="0.25">
      <c r="A250" s="311"/>
      <c r="B250" s="703"/>
      <c r="C250" s="708"/>
      <c r="D250" s="708"/>
      <c r="E250" s="709" t="s">
        <v>1107</v>
      </c>
      <c r="F250" s="313">
        <f>F215</f>
        <v>1500000</v>
      </c>
    </row>
    <row r="251" spans="1:6" s="314" customFormat="1" x14ac:dyDescent="0.25">
      <c r="A251" s="311"/>
      <c r="B251" s="703"/>
      <c r="C251" s="708"/>
      <c r="D251" s="708"/>
      <c r="E251" s="709"/>
      <c r="F251" s="313"/>
    </row>
    <row r="252" spans="1:6" s="314" customFormat="1" x14ac:dyDescent="0.25">
      <c r="A252" s="311"/>
      <c r="B252" s="703"/>
      <c r="C252" s="708"/>
      <c r="D252" s="708"/>
      <c r="E252" s="709" t="s">
        <v>1108</v>
      </c>
      <c r="F252" s="313">
        <f>F236</f>
        <v>2000000</v>
      </c>
    </row>
    <row r="253" spans="1:6" s="314" customFormat="1" x14ac:dyDescent="0.25">
      <c r="A253" s="311"/>
      <c r="B253" s="703"/>
      <c r="C253" s="708"/>
      <c r="D253" s="708"/>
      <c r="E253" s="709"/>
      <c r="F253" s="313"/>
    </row>
    <row r="254" spans="1:6" s="314" customFormat="1" x14ac:dyDescent="0.25">
      <c r="A254" s="311"/>
      <c r="B254" s="703"/>
      <c r="C254" s="708"/>
      <c r="D254" s="708"/>
      <c r="E254" s="709" t="s">
        <v>1109</v>
      </c>
      <c r="F254" s="313">
        <f>F244</f>
        <v>0</v>
      </c>
    </row>
    <row r="255" spans="1:6" s="314" customFormat="1" x14ac:dyDescent="0.25">
      <c r="A255" s="311"/>
      <c r="B255" s="703"/>
      <c r="C255" s="708"/>
      <c r="D255" s="708"/>
      <c r="E255" s="709"/>
      <c r="F255" s="313"/>
    </row>
    <row r="256" spans="1:6" s="314" customFormat="1" x14ac:dyDescent="0.25">
      <c r="A256" s="311"/>
      <c r="B256" s="703"/>
      <c r="C256" s="708"/>
      <c r="D256" s="708"/>
      <c r="E256" s="710"/>
      <c r="F256" s="313"/>
    </row>
    <row r="257" spans="1:6" s="314" customFormat="1" ht="13.8" thickBot="1" x14ac:dyDescent="0.3">
      <c r="A257" s="711"/>
      <c r="B257" s="712"/>
      <c r="C257" s="1217" t="str">
        <f>C185</f>
        <v>To External Work Summary:</v>
      </c>
      <c r="D257" s="1218"/>
      <c r="E257" s="1219"/>
      <c r="F257" s="163">
        <f>SUM(F248:F256)</f>
        <v>3500000</v>
      </c>
    </row>
    <row r="258" spans="1:6" s="314" customFormat="1" ht="12.75" customHeight="1" x14ac:dyDescent="0.25">
      <c r="A258" s="738"/>
      <c r="B258" s="703"/>
      <c r="C258" s="739"/>
      <c r="D258" s="740"/>
      <c r="E258" s="741"/>
      <c r="F258" s="677"/>
    </row>
    <row r="259" spans="1:6" ht="26.25" customHeight="1" x14ac:dyDescent="0.25">
      <c r="A259" s="341"/>
      <c r="B259" s="169" t="s">
        <v>1110</v>
      </c>
      <c r="C259" s="359"/>
      <c r="D259" s="343"/>
      <c r="E259" s="406"/>
      <c r="F259" s="360"/>
    </row>
    <row r="260" spans="1:6" ht="12.75" customHeight="1" x14ac:dyDescent="0.25">
      <c r="A260" s="341"/>
      <c r="B260" s="179"/>
      <c r="C260" s="359"/>
      <c r="D260" s="343"/>
      <c r="E260" s="405"/>
      <c r="F260" s="360"/>
    </row>
    <row r="261" spans="1:6" ht="12.75" customHeight="1" x14ac:dyDescent="0.25">
      <c r="A261" s="341"/>
      <c r="B261" s="179" t="s">
        <v>1111</v>
      </c>
      <c r="C261" s="359"/>
      <c r="D261" s="343"/>
      <c r="E261" s="405"/>
      <c r="F261" s="360"/>
    </row>
    <row r="262" spans="1:6" ht="12.75" customHeight="1" x14ac:dyDescent="0.25">
      <c r="A262" s="341"/>
      <c r="B262" s="179"/>
      <c r="C262" s="359"/>
      <c r="D262" s="343"/>
      <c r="E262" s="405"/>
      <c r="F262" s="360"/>
    </row>
    <row r="263" spans="1:6" ht="12.75" customHeight="1" x14ac:dyDescent="0.25">
      <c r="A263" s="341"/>
      <c r="B263" s="288" t="s">
        <v>1112</v>
      </c>
      <c r="C263" s="359"/>
      <c r="D263" s="343"/>
      <c r="E263" s="405"/>
      <c r="F263" s="360"/>
    </row>
    <row r="264" spans="1:6" ht="12.75" customHeight="1" x14ac:dyDescent="0.25">
      <c r="A264" s="341"/>
      <c r="B264" s="288"/>
      <c r="C264" s="359"/>
      <c r="D264" s="343"/>
      <c r="E264" s="405"/>
      <c r="F264" s="360"/>
    </row>
    <row r="265" spans="1:6" ht="63" customHeight="1" x14ac:dyDescent="0.25">
      <c r="A265" s="352" t="s">
        <v>262</v>
      </c>
      <c r="B265" s="293" t="s">
        <v>1113</v>
      </c>
      <c r="C265" s="321"/>
      <c r="D265" s="362" t="s">
        <v>468</v>
      </c>
      <c r="E265" s="384"/>
      <c r="F265" s="371">
        <f>E265</f>
        <v>0</v>
      </c>
    </row>
    <row r="266" spans="1:6" ht="12.75" customHeight="1" x14ac:dyDescent="0.25">
      <c r="A266" s="341"/>
      <c r="B266" s="293"/>
      <c r="C266" s="359"/>
      <c r="D266" s="343"/>
      <c r="E266" s="405"/>
      <c r="F266" s="360"/>
    </row>
    <row r="267" spans="1:6" x14ac:dyDescent="0.25">
      <c r="A267" s="341"/>
      <c r="B267" s="179" t="s">
        <v>1114</v>
      </c>
      <c r="C267" s="359"/>
      <c r="D267" s="343"/>
      <c r="E267" s="364"/>
      <c r="F267" s="360"/>
    </row>
    <row r="268" spans="1:6" x14ac:dyDescent="0.25">
      <c r="A268" s="341"/>
      <c r="B268" s="179"/>
      <c r="C268" s="359"/>
      <c r="D268" s="343"/>
      <c r="E268" s="364"/>
      <c r="F268" s="360"/>
    </row>
    <row r="269" spans="1:6" ht="79.2" x14ac:dyDescent="0.25">
      <c r="A269" s="341"/>
      <c r="B269" s="179" t="s">
        <v>1115</v>
      </c>
      <c r="C269" s="359"/>
      <c r="D269" s="343"/>
      <c r="E269" s="364"/>
      <c r="F269" s="360"/>
    </row>
    <row r="270" spans="1:6" ht="8.25" customHeight="1" x14ac:dyDescent="0.25">
      <c r="A270" s="341"/>
      <c r="B270" s="179"/>
      <c r="C270" s="359"/>
      <c r="D270" s="343"/>
      <c r="E270" s="364"/>
      <c r="F270" s="360"/>
    </row>
    <row r="271" spans="1:6" x14ac:dyDescent="0.25">
      <c r="A271" s="341"/>
      <c r="B271" s="288" t="s">
        <v>1116</v>
      </c>
      <c r="C271" s="359"/>
      <c r="D271" s="343"/>
      <c r="E271" s="364"/>
      <c r="F271" s="360"/>
    </row>
    <row r="272" spans="1:6" ht="7.5" customHeight="1" x14ac:dyDescent="0.25">
      <c r="A272" s="341"/>
      <c r="B272" s="179"/>
      <c r="C272" s="359"/>
      <c r="D272" s="343"/>
      <c r="E272" s="364"/>
      <c r="F272" s="360"/>
    </row>
    <row r="273" spans="1:6" ht="39.6" x14ac:dyDescent="0.25">
      <c r="A273" s="352" t="s">
        <v>266</v>
      </c>
      <c r="B273" s="288" t="s">
        <v>1117</v>
      </c>
      <c r="C273" s="321">
        <v>1</v>
      </c>
      <c r="D273" s="362" t="s">
        <v>515</v>
      </c>
      <c r="E273" s="365"/>
      <c r="F273" s="280">
        <f>C273*E273</f>
        <v>0</v>
      </c>
    </row>
    <row r="274" spans="1:6" x14ac:dyDescent="0.25">
      <c r="A274" s="352"/>
      <c r="B274" s="288"/>
      <c r="C274" s="321"/>
      <c r="D274" s="362"/>
      <c r="E274" s="365"/>
      <c r="F274" s="280"/>
    </row>
    <row r="275" spans="1:6" ht="39.6" x14ac:dyDescent="0.25">
      <c r="A275" s="352" t="s">
        <v>270</v>
      </c>
      <c r="B275" s="288" t="s">
        <v>1118</v>
      </c>
      <c r="C275" s="321">
        <v>1</v>
      </c>
      <c r="D275" s="362" t="s">
        <v>515</v>
      </c>
      <c r="E275" s="365"/>
      <c r="F275" s="280">
        <f>C275*E275</f>
        <v>0</v>
      </c>
    </row>
    <row r="276" spans="1:6" ht="9" customHeight="1" x14ac:dyDescent="0.25">
      <c r="A276" s="352"/>
      <c r="B276" s="288"/>
      <c r="C276" s="321"/>
      <c r="D276" s="362"/>
      <c r="E276" s="365"/>
      <c r="F276" s="280"/>
    </row>
    <row r="277" spans="1:6" ht="39.6" x14ac:dyDescent="0.25">
      <c r="A277" s="352" t="s">
        <v>272</v>
      </c>
      <c r="B277" s="288" t="s">
        <v>1119</v>
      </c>
      <c r="C277" s="321"/>
      <c r="D277" s="362" t="s">
        <v>468</v>
      </c>
      <c r="E277" s="365"/>
      <c r="F277" s="280">
        <f>E277</f>
        <v>0</v>
      </c>
    </row>
    <row r="278" spans="1:6" x14ac:dyDescent="0.25">
      <c r="A278" s="352"/>
      <c r="B278" s="288"/>
      <c r="C278" s="321"/>
      <c r="D278" s="362"/>
      <c r="E278" s="365"/>
      <c r="F278" s="280"/>
    </row>
    <row r="279" spans="1:6" ht="39.6" x14ac:dyDescent="0.25">
      <c r="A279" s="352" t="s">
        <v>276</v>
      </c>
      <c r="B279" s="288" t="s">
        <v>1120</v>
      </c>
      <c r="C279" s="321">
        <v>1</v>
      </c>
      <c r="D279" s="362" t="s">
        <v>515</v>
      </c>
      <c r="E279" s="365"/>
      <c r="F279" s="280">
        <f>C279*E279</f>
        <v>0</v>
      </c>
    </row>
    <row r="280" spans="1:6" ht="12.75" customHeight="1" x14ac:dyDescent="0.25">
      <c r="A280" s="341"/>
      <c r="B280" s="288"/>
      <c r="C280" s="321"/>
      <c r="D280" s="362"/>
      <c r="E280" s="365"/>
      <c r="F280" s="280"/>
    </row>
    <row r="281" spans="1:6" ht="12.75" customHeight="1" x14ac:dyDescent="0.25">
      <c r="A281" s="341"/>
      <c r="B281" s="179" t="s">
        <v>1121</v>
      </c>
      <c r="C281" s="321"/>
      <c r="D281" s="362"/>
      <c r="E281" s="365"/>
      <c r="F281" s="280"/>
    </row>
    <row r="282" spans="1:6" ht="12.75" customHeight="1" x14ac:dyDescent="0.25">
      <c r="A282" s="341"/>
      <c r="B282" s="288"/>
      <c r="C282" s="321"/>
      <c r="D282" s="362"/>
      <c r="E282" s="365"/>
      <c r="F282" s="280"/>
    </row>
    <row r="283" spans="1:6" ht="50.25" customHeight="1" x14ac:dyDescent="0.25">
      <c r="A283" s="742" t="s">
        <v>304</v>
      </c>
      <c r="B283" s="317" t="s">
        <v>1122</v>
      </c>
      <c r="C283" s="321"/>
      <c r="D283" s="362" t="s">
        <v>346</v>
      </c>
      <c r="E283" s="365"/>
      <c r="F283" s="280">
        <v>1500000</v>
      </c>
    </row>
    <row r="284" spans="1:6" s="314" customFormat="1" ht="9.75" customHeight="1" x14ac:dyDescent="0.25">
      <c r="A284" s="311"/>
      <c r="B284" s="695"/>
      <c r="C284" s="721"/>
      <c r="D284" s="312"/>
      <c r="E284" s="471"/>
      <c r="F284" s="313"/>
    </row>
    <row r="285" spans="1:6" s="314" customFormat="1" ht="12.75" customHeight="1" thickBot="1" x14ac:dyDescent="0.3">
      <c r="A285" s="669"/>
      <c r="B285" s="670"/>
      <c r="C285" s="1217" t="s">
        <v>1028</v>
      </c>
      <c r="D285" s="1218"/>
      <c r="E285" s="1219"/>
      <c r="F285" s="163">
        <f>SUM(F259:F284)</f>
        <v>1500000</v>
      </c>
    </row>
    <row r="286" spans="1:6" ht="12.75" customHeight="1" x14ac:dyDescent="0.25">
      <c r="A286" s="352"/>
      <c r="B286" s="293"/>
      <c r="C286" s="363"/>
      <c r="D286" s="362"/>
      <c r="E286" s="406"/>
      <c r="F286" s="280"/>
    </row>
    <row r="287" spans="1:6" ht="90" customHeight="1" x14ac:dyDescent="0.25">
      <c r="A287" s="352"/>
      <c r="B287" s="678" t="s">
        <v>1123</v>
      </c>
      <c r="C287" s="359"/>
      <c r="D287" s="343"/>
      <c r="E287" s="364"/>
      <c r="F287" s="360"/>
    </row>
    <row r="288" spans="1:6" ht="12.75" customHeight="1" x14ac:dyDescent="0.25">
      <c r="A288" s="352"/>
      <c r="B288" s="179"/>
      <c r="C288" s="359"/>
      <c r="D288" s="343"/>
      <c r="E288" s="364"/>
      <c r="F288" s="360"/>
    </row>
    <row r="289" spans="1:6" x14ac:dyDescent="0.25">
      <c r="A289" s="352"/>
      <c r="B289" s="288" t="s">
        <v>1124</v>
      </c>
      <c r="C289" s="359"/>
      <c r="D289" s="343"/>
      <c r="E289" s="364"/>
      <c r="F289" s="360"/>
    </row>
    <row r="290" spans="1:6" x14ac:dyDescent="0.25">
      <c r="A290" s="352"/>
      <c r="B290" s="179"/>
      <c r="C290" s="359"/>
      <c r="D290" s="343"/>
      <c r="E290" s="364"/>
      <c r="F290" s="360"/>
    </row>
    <row r="291" spans="1:6" ht="26.4" x14ac:dyDescent="0.25">
      <c r="A291" s="352" t="s">
        <v>262</v>
      </c>
      <c r="B291" s="288" t="s">
        <v>1125</v>
      </c>
      <c r="C291" s="321">
        <v>1</v>
      </c>
      <c r="D291" s="362" t="s">
        <v>515</v>
      </c>
      <c r="E291" s="365"/>
      <c r="F291" s="280">
        <f>C291*E291</f>
        <v>0</v>
      </c>
    </row>
    <row r="292" spans="1:6" ht="12.75" customHeight="1" x14ac:dyDescent="0.25">
      <c r="A292" s="352"/>
      <c r="B292" s="179"/>
      <c r="C292" s="359"/>
      <c r="D292" s="343"/>
      <c r="E292" s="364"/>
      <c r="F292" s="360"/>
    </row>
    <row r="293" spans="1:6" ht="26.4" x14ac:dyDescent="0.25">
      <c r="A293" s="352" t="s">
        <v>266</v>
      </c>
      <c r="B293" s="288" t="s">
        <v>1126</v>
      </c>
      <c r="C293" s="321">
        <v>1</v>
      </c>
      <c r="D293" s="362" t="s">
        <v>515</v>
      </c>
      <c r="E293" s="365"/>
      <c r="F293" s="280">
        <f>C293*E293</f>
        <v>0</v>
      </c>
    </row>
    <row r="294" spans="1:6" ht="12.75" customHeight="1" x14ac:dyDescent="0.25">
      <c r="A294" s="352"/>
      <c r="B294" s="179"/>
      <c r="C294" s="359"/>
      <c r="D294" s="343"/>
      <c r="E294" s="364"/>
      <c r="F294" s="360"/>
    </row>
    <row r="295" spans="1:6" ht="12.75" customHeight="1" x14ac:dyDescent="0.25">
      <c r="A295" s="352"/>
      <c r="B295" s="179" t="s">
        <v>1127</v>
      </c>
      <c r="C295" s="359"/>
      <c r="D295" s="343"/>
      <c r="E295" s="364"/>
      <c r="F295" s="360"/>
    </row>
    <row r="296" spans="1:6" ht="12.75" customHeight="1" x14ac:dyDescent="0.25">
      <c r="A296" s="352"/>
      <c r="B296" s="179"/>
      <c r="C296" s="359"/>
      <c r="D296" s="343"/>
      <c r="E296" s="364"/>
      <c r="F296" s="360"/>
    </row>
    <row r="297" spans="1:6" ht="12.75" customHeight="1" x14ac:dyDescent="0.25">
      <c r="A297" s="352"/>
      <c r="B297" s="179" t="s">
        <v>1128</v>
      </c>
      <c r="C297" s="359"/>
      <c r="D297" s="343"/>
      <c r="E297" s="364"/>
      <c r="F297" s="360"/>
    </row>
    <row r="298" spans="1:6" ht="12.75" customHeight="1" x14ac:dyDescent="0.25">
      <c r="A298" s="352"/>
      <c r="B298" s="179"/>
      <c r="C298" s="359"/>
      <c r="D298" s="343"/>
      <c r="E298" s="364"/>
      <c r="F298" s="360"/>
    </row>
    <row r="299" spans="1:6" ht="26.4" x14ac:dyDescent="0.25">
      <c r="A299" s="352" t="s">
        <v>270</v>
      </c>
      <c r="B299" s="288" t="s">
        <v>1129</v>
      </c>
      <c r="C299" s="321">
        <v>195</v>
      </c>
      <c r="D299" s="362" t="s">
        <v>402</v>
      </c>
      <c r="E299" s="365"/>
      <c r="F299" s="280">
        <f>C299*E299</f>
        <v>0</v>
      </c>
    </row>
    <row r="300" spans="1:6" ht="12.75" customHeight="1" x14ac:dyDescent="0.25">
      <c r="A300" s="352"/>
      <c r="B300" s="179"/>
      <c r="C300" s="359"/>
      <c r="D300" s="343"/>
      <c r="E300" s="364"/>
      <c r="F300" s="360"/>
    </row>
    <row r="301" spans="1:6" ht="39.75" customHeight="1" x14ac:dyDescent="0.25">
      <c r="A301" s="341"/>
      <c r="B301" s="678" t="s">
        <v>1130</v>
      </c>
      <c r="C301" s="359"/>
      <c r="D301" s="343"/>
      <c r="E301" s="364"/>
      <c r="F301" s="360"/>
    </row>
    <row r="302" spans="1:6" ht="12.75" customHeight="1" x14ac:dyDescent="0.25">
      <c r="A302" s="341"/>
      <c r="B302" s="348"/>
      <c r="C302" s="359"/>
      <c r="D302" s="343"/>
      <c r="E302" s="364"/>
      <c r="F302" s="360"/>
    </row>
    <row r="303" spans="1:6" ht="26.4" x14ac:dyDescent="0.25">
      <c r="A303" s="341"/>
      <c r="B303" s="348" t="s">
        <v>1131</v>
      </c>
      <c r="C303" s="359"/>
      <c r="D303" s="343"/>
      <c r="E303" s="364"/>
      <c r="F303" s="360"/>
    </row>
    <row r="304" spans="1:6" ht="12.75" customHeight="1" x14ac:dyDescent="0.25">
      <c r="A304" s="341"/>
      <c r="B304" s="348"/>
      <c r="C304" s="359"/>
      <c r="D304" s="343"/>
      <c r="E304" s="364"/>
      <c r="F304" s="360"/>
    </row>
    <row r="305" spans="1:6" ht="12.75" customHeight="1" x14ac:dyDescent="0.25">
      <c r="A305" s="341" t="s">
        <v>272</v>
      </c>
      <c r="B305" s="348" t="s">
        <v>1132</v>
      </c>
      <c r="C305" s="359">
        <v>190</v>
      </c>
      <c r="D305" s="343" t="s">
        <v>402</v>
      </c>
      <c r="E305" s="364"/>
      <c r="F305" s="280">
        <f>C305*E305</f>
        <v>0</v>
      </c>
    </row>
    <row r="306" spans="1:6" ht="12.75" customHeight="1" x14ac:dyDescent="0.25">
      <c r="A306" s="270"/>
      <c r="B306" s="320"/>
      <c r="C306" s="272"/>
      <c r="D306" s="272"/>
      <c r="E306" s="364"/>
      <c r="F306" s="273"/>
    </row>
    <row r="307" spans="1:6" ht="14.25" customHeight="1" x14ac:dyDescent="0.25">
      <c r="A307" s="341"/>
      <c r="B307" s="179" t="s">
        <v>1133</v>
      </c>
      <c r="C307" s="359"/>
      <c r="D307" s="343"/>
      <c r="E307" s="405"/>
      <c r="F307" s="360"/>
    </row>
    <row r="308" spans="1:6" ht="11.25" customHeight="1" x14ac:dyDescent="0.25">
      <c r="A308" s="341"/>
      <c r="B308" s="169"/>
      <c r="C308" s="359"/>
      <c r="D308" s="343"/>
      <c r="E308" s="405"/>
      <c r="F308" s="360"/>
    </row>
    <row r="309" spans="1:6" ht="11.25" customHeight="1" x14ac:dyDescent="0.25">
      <c r="A309" s="341"/>
      <c r="B309" s="179" t="s">
        <v>1134</v>
      </c>
      <c r="C309" s="359"/>
      <c r="D309" s="343"/>
      <c r="E309" s="405"/>
      <c r="F309" s="360"/>
    </row>
    <row r="310" spans="1:6" ht="12.75" customHeight="1" x14ac:dyDescent="0.25">
      <c r="A310" s="341"/>
      <c r="B310" s="169"/>
      <c r="C310" s="359"/>
      <c r="D310" s="343"/>
      <c r="E310" s="405"/>
      <c r="F310" s="360"/>
    </row>
    <row r="311" spans="1:6" ht="38.25" customHeight="1" x14ac:dyDescent="0.25">
      <c r="A311" s="352" t="s">
        <v>276</v>
      </c>
      <c r="B311" s="348" t="s">
        <v>1135</v>
      </c>
      <c r="C311" s="321">
        <v>1</v>
      </c>
      <c r="D311" s="362" t="s">
        <v>515</v>
      </c>
      <c r="E311" s="365"/>
      <c r="F311" s="280">
        <f>C311*E311</f>
        <v>0</v>
      </c>
    </row>
    <row r="312" spans="1:6" s="314" customFormat="1" ht="12.75" customHeight="1" x14ac:dyDescent="0.25">
      <c r="A312" s="311"/>
      <c r="B312" s="695"/>
      <c r="C312" s="721"/>
      <c r="D312" s="312"/>
      <c r="E312" s="434"/>
      <c r="F312" s="313"/>
    </row>
    <row r="313" spans="1:6" s="314" customFormat="1" ht="12.75" customHeight="1" thickBot="1" x14ac:dyDescent="0.3">
      <c r="A313" s="669"/>
      <c r="B313" s="670"/>
      <c r="C313" s="1217" t="s">
        <v>1028</v>
      </c>
      <c r="D313" s="1218"/>
      <c r="E313" s="1219"/>
      <c r="F313" s="163">
        <f>SUM(F288:F312)</f>
        <v>0</v>
      </c>
    </row>
    <row r="314" spans="1:6" ht="12.75" customHeight="1" x14ac:dyDescent="0.25">
      <c r="A314" s="352"/>
      <c r="B314" s="293"/>
      <c r="C314" s="363"/>
      <c r="D314" s="362"/>
      <c r="E314" s="406"/>
      <c r="F314" s="280"/>
    </row>
    <row r="315" spans="1:6" ht="65.25" customHeight="1" x14ac:dyDescent="0.25">
      <c r="A315" s="341"/>
      <c r="B315" s="170" t="s">
        <v>1136</v>
      </c>
      <c r="C315" s="359"/>
      <c r="D315" s="343"/>
      <c r="E315" s="405"/>
      <c r="F315" s="360"/>
    </row>
    <row r="316" spans="1:6" ht="7.5" customHeight="1" x14ac:dyDescent="0.25">
      <c r="A316" s="341"/>
      <c r="B316" s="179"/>
      <c r="C316" s="359"/>
      <c r="D316" s="343"/>
      <c r="E316" s="405"/>
      <c r="F316" s="360"/>
    </row>
    <row r="317" spans="1:6" x14ac:dyDescent="0.25">
      <c r="A317" s="352" t="s">
        <v>262</v>
      </c>
      <c r="B317" s="348" t="s">
        <v>1137</v>
      </c>
      <c r="C317" s="321">
        <v>15</v>
      </c>
      <c r="D317" s="362" t="s">
        <v>515</v>
      </c>
      <c r="E317" s="365"/>
      <c r="F317" s="280">
        <f>C317*E317</f>
        <v>0</v>
      </c>
    </row>
    <row r="318" spans="1:6" ht="8.25" customHeight="1" x14ac:dyDescent="0.25">
      <c r="A318" s="352"/>
      <c r="B318" s="179"/>
      <c r="C318" s="359"/>
      <c r="D318" s="343"/>
      <c r="E318" s="405"/>
      <c r="F318" s="360"/>
    </row>
    <row r="319" spans="1:6" ht="26.25" customHeight="1" x14ac:dyDescent="0.25">
      <c r="A319" s="352" t="s">
        <v>266</v>
      </c>
      <c r="B319" s="348" t="s">
        <v>1138</v>
      </c>
      <c r="C319" s="321">
        <v>25</v>
      </c>
      <c r="D319" s="362" t="s">
        <v>515</v>
      </c>
      <c r="E319" s="365"/>
      <c r="F319" s="280">
        <f>C319*E319</f>
        <v>0</v>
      </c>
    </row>
    <row r="320" spans="1:6" ht="11.25" customHeight="1" x14ac:dyDescent="0.25">
      <c r="A320" s="352"/>
      <c r="B320" s="179"/>
      <c r="C320" s="359"/>
      <c r="D320" s="343"/>
      <c r="E320" s="405"/>
      <c r="F320" s="360"/>
    </row>
    <row r="321" spans="1:6" x14ac:dyDescent="0.25">
      <c r="A321" s="352"/>
      <c r="B321" s="179" t="s">
        <v>1127</v>
      </c>
      <c r="C321" s="359"/>
      <c r="D321" s="343"/>
      <c r="E321" s="364"/>
      <c r="F321" s="360"/>
    </row>
    <row r="322" spans="1:6" ht="12.75" customHeight="1" x14ac:dyDescent="0.25">
      <c r="A322" s="352"/>
      <c r="B322" s="179"/>
      <c r="C322" s="359"/>
      <c r="D322" s="343"/>
      <c r="E322" s="364"/>
      <c r="F322" s="360"/>
    </row>
    <row r="323" spans="1:6" x14ac:dyDescent="0.25">
      <c r="A323" s="352"/>
      <c r="B323" s="179" t="s">
        <v>1128</v>
      </c>
      <c r="C323" s="359"/>
      <c r="D323" s="343"/>
      <c r="E323" s="364"/>
      <c r="F323" s="360"/>
    </row>
    <row r="324" spans="1:6" ht="8.25" customHeight="1" x14ac:dyDescent="0.25">
      <c r="A324" s="352"/>
      <c r="B324" s="179"/>
      <c r="C324" s="359"/>
      <c r="D324" s="343"/>
      <c r="E324" s="364"/>
      <c r="F324" s="360"/>
    </row>
    <row r="325" spans="1:6" ht="26.4" x14ac:dyDescent="0.25">
      <c r="A325" s="352" t="s">
        <v>270</v>
      </c>
      <c r="B325" s="288" t="s">
        <v>1139</v>
      </c>
      <c r="C325" s="321">
        <f>C333+C335+C337</f>
        <v>230</v>
      </c>
      <c r="D325" s="362" t="s">
        <v>402</v>
      </c>
      <c r="E325" s="365"/>
      <c r="F325" s="280">
        <f>C325*E325</f>
        <v>0</v>
      </c>
    </row>
    <row r="326" spans="1:6" ht="7.5" customHeight="1" x14ac:dyDescent="0.25">
      <c r="A326" s="352"/>
      <c r="B326" s="179"/>
      <c r="C326" s="359"/>
      <c r="D326" s="343"/>
      <c r="E326" s="364"/>
      <c r="F326" s="360"/>
    </row>
    <row r="327" spans="1:6" x14ac:dyDescent="0.25">
      <c r="A327" s="278"/>
      <c r="B327" s="679" t="s">
        <v>1140</v>
      </c>
      <c r="C327" s="272"/>
      <c r="D327" s="272"/>
      <c r="E327" s="408"/>
      <c r="F327" s="310"/>
    </row>
    <row r="328" spans="1:6" ht="8.25" customHeight="1" x14ac:dyDescent="0.25">
      <c r="A328" s="278"/>
      <c r="B328" s="743"/>
      <c r="C328" s="272"/>
      <c r="D328" s="272"/>
      <c r="E328" s="434"/>
      <c r="F328" s="273"/>
    </row>
    <row r="329" spans="1:6" ht="39.75" customHeight="1" x14ac:dyDescent="0.25">
      <c r="A329" s="278"/>
      <c r="B329" s="680" t="s">
        <v>1141</v>
      </c>
      <c r="C329" s="272"/>
      <c r="D329" s="272"/>
      <c r="E329" s="408"/>
      <c r="F329" s="310"/>
    </row>
    <row r="330" spans="1:6" ht="7.5" customHeight="1" x14ac:dyDescent="0.25">
      <c r="A330" s="278"/>
      <c r="B330" s="743"/>
      <c r="C330" s="300"/>
      <c r="D330" s="272"/>
      <c r="E330" s="434"/>
      <c r="F330" s="273"/>
    </row>
    <row r="331" spans="1:6" ht="26.4" x14ac:dyDescent="0.25">
      <c r="A331" s="352"/>
      <c r="B331" s="348" t="s">
        <v>1142</v>
      </c>
      <c r="C331" s="359"/>
      <c r="D331" s="343"/>
      <c r="E331" s="364"/>
      <c r="F331" s="360"/>
    </row>
    <row r="332" spans="1:6" ht="8.25" customHeight="1" x14ac:dyDescent="0.25">
      <c r="A332" s="278"/>
      <c r="B332" s="743"/>
      <c r="C332" s="300"/>
      <c r="D332" s="272"/>
      <c r="E332" s="434"/>
      <c r="F332" s="273"/>
    </row>
    <row r="333" spans="1:6" x14ac:dyDescent="0.25">
      <c r="A333" s="352" t="s">
        <v>272</v>
      </c>
      <c r="B333" s="348" t="s">
        <v>1143</v>
      </c>
      <c r="C333" s="359">
        <v>50</v>
      </c>
      <c r="D333" s="343" t="s">
        <v>402</v>
      </c>
      <c r="E333" s="364"/>
      <c r="F333" s="280">
        <f>C333*E333</f>
        <v>0</v>
      </c>
    </row>
    <row r="334" spans="1:6" ht="9" customHeight="1" x14ac:dyDescent="0.25">
      <c r="A334" s="352"/>
      <c r="B334" s="348"/>
      <c r="C334" s="359"/>
      <c r="D334" s="343"/>
      <c r="E334" s="364"/>
      <c r="F334" s="360"/>
    </row>
    <row r="335" spans="1:6" x14ac:dyDescent="0.25">
      <c r="A335" s="352" t="s">
        <v>276</v>
      </c>
      <c r="B335" s="348" t="s">
        <v>1144</v>
      </c>
      <c r="C335" s="359">
        <v>60</v>
      </c>
      <c r="D335" s="343" t="s">
        <v>402</v>
      </c>
      <c r="E335" s="364"/>
      <c r="F335" s="280">
        <f>C335*E335</f>
        <v>0</v>
      </c>
    </row>
    <row r="336" spans="1:6" ht="9" customHeight="1" x14ac:dyDescent="0.25">
      <c r="A336" s="352"/>
      <c r="B336" s="348"/>
      <c r="C336" s="359"/>
      <c r="D336" s="343"/>
      <c r="E336" s="364"/>
      <c r="F336" s="360"/>
    </row>
    <row r="337" spans="1:6" x14ac:dyDescent="0.25">
      <c r="A337" s="352" t="s">
        <v>304</v>
      </c>
      <c r="B337" s="348" t="s">
        <v>1145</v>
      </c>
      <c r="C337" s="359">
        <v>120</v>
      </c>
      <c r="D337" s="343" t="s">
        <v>402</v>
      </c>
      <c r="E337" s="364"/>
      <c r="F337" s="280">
        <f>C337*E337</f>
        <v>0</v>
      </c>
    </row>
    <row r="338" spans="1:6" s="314" customFormat="1" ht="9.75" customHeight="1" x14ac:dyDescent="0.25">
      <c r="A338" s="311"/>
      <c r="B338" s="695"/>
      <c r="C338" s="721"/>
      <c r="D338" s="312"/>
      <c r="E338" s="471"/>
      <c r="F338" s="313"/>
    </row>
    <row r="339" spans="1:6" s="314" customFormat="1" ht="12.75" customHeight="1" thickBot="1" x14ac:dyDescent="0.3">
      <c r="A339" s="669"/>
      <c r="B339" s="670"/>
      <c r="C339" s="1217" t="s">
        <v>1028</v>
      </c>
      <c r="D339" s="1218"/>
      <c r="E339" s="1219"/>
      <c r="F339" s="681">
        <f>SUM(F316:F338)</f>
        <v>0</v>
      </c>
    </row>
    <row r="340" spans="1:6" s="314" customFormat="1" ht="13.8" x14ac:dyDescent="0.25">
      <c r="A340" s="311"/>
      <c r="B340" s="682"/>
      <c r="C340" s="708"/>
      <c r="D340" s="708"/>
      <c r="E340" s="709"/>
      <c r="F340" s="313"/>
    </row>
    <row r="341" spans="1:6" s="314" customFormat="1" x14ac:dyDescent="0.25">
      <c r="A341" s="311"/>
      <c r="B341" s="646" t="s">
        <v>347</v>
      </c>
      <c r="C341" s="708"/>
      <c r="D341" s="708"/>
      <c r="E341" s="709"/>
      <c r="F341" s="313"/>
    </row>
    <row r="342" spans="1:6" s="314" customFormat="1" ht="8.25" customHeight="1" x14ac:dyDescent="0.25">
      <c r="A342" s="311"/>
      <c r="B342" s="646"/>
      <c r="C342" s="708"/>
      <c r="D342" s="708"/>
      <c r="E342" s="709"/>
      <c r="F342" s="313"/>
    </row>
    <row r="343" spans="1:6" s="314" customFormat="1" x14ac:dyDescent="0.25">
      <c r="A343" s="311"/>
      <c r="B343" s="646" t="s">
        <v>1146</v>
      </c>
      <c r="C343" s="708"/>
      <c r="D343" s="708"/>
      <c r="E343" s="709"/>
      <c r="F343" s="313"/>
    </row>
    <row r="344" spans="1:6" s="314" customFormat="1" ht="7.5" customHeight="1" x14ac:dyDescent="0.25">
      <c r="A344" s="311"/>
      <c r="B344" s="703"/>
      <c r="C344" s="708"/>
      <c r="D344" s="708"/>
      <c r="E344" s="709"/>
      <c r="F344" s="313"/>
    </row>
    <row r="345" spans="1:6" s="314" customFormat="1" x14ac:dyDescent="0.25">
      <c r="A345" s="311"/>
      <c r="B345" s="703"/>
      <c r="C345" s="708"/>
      <c r="D345" s="708"/>
      <c r="E345" s="709" t="s">
        <v>1147</v>
      </c>
      <c r="F345" s="313">
        <f>F285</f>
        <v>1500000</v>
      </c>
    </row>
    <row r="346" spans="1:6" s="314" customFormat="1" x14ac:dyDescent="0.25">
      <c r="A346" s="311"/>
      <c r="B346" s="703"/>
      <c r="C346" s="708"/>
      <c r="D346" s="708"/>
      <c r="E346" s="710"/>
      <c r="F346" s="313"/>
    </row>
    <row r="347" spans="1:6" s="314" customFormat="1" x14ac:dyDescent="0.25">
      <c r="A347" s="311"/>
      <c r="B347" s="703"/>
      <c r="C347" s="708"/>
      <c r="D347" s="708"/>
      <c r="E347" s="709" t="s">
        <v>1148</v>
      </c>
      <c r="F347" s="313">
        <f>F313</f>
        <v>0</v>
      </c>
    </row>
    <row r="348" spans="1:6" s="314" customFormat="1" x14ac:dyDescent="0.25">
      <c r="A348" s="311"/>
      <c r="B348" s="703"/>
      <c r="C348" s="708"/>
      <c r="D348" s="708"/>
      <c r="E348" s="744"/>
      <c r="F348" s="313"/>
    </row>
    <row r="349" spans="1:6" s="314" customFormat="1" x14ac:dyDescent="0.25">
      <c r="A349" s="311"/>
      <c r="B349" s="703"/>
      <c r="C349" s="708"/>
      <c r="D349" s="708"/>
      <c r="E349" s="709" t="s">
        <v>1149</v>
      </c>
      <c r="F349" s="313">
        <f>F339</f>
        <v>0</v>
      </c>
    </row>
    <row r="350" spans="1:6" s="314" customFormat="1" x14ac:dyDescent="0.25">
      <c r="A350" s="311"/>
      <c r="B350" s="703"/>
      <c r="C350" s="745"/>
      <c r="D350" s="745"/>
      <c r="E350" s="746"/>
      <c r="F350" s="313"/>
    </row>
    <row r="351" spans="1:6" s="314" customFormat="1" ht="13.8" thickBot="1" x14ac:dyDescent="0.3">
      <c r="A351" s="747"/>
      <c r="B351" s="712"/>
      <c r="C351" s="1226" t="s">
        <v>1150</v>
      </c>
      <c r="D351" s="1227"/>
      <c r="E351" s="1228"/>
      <c r="F351" s="163">
        <f>SUM(F345:F350)</f>
        <v>1500000</v>
      </c>
    </row>
    <row r="352" spans="1:6" x14ac:dyDescent="0.25">
      <c r="A352" s="351"/>
      <c r="B352" s="683"/>
      <c r="C352" s="748"/>
      <c r="D352" s="748"/>
      <c r="E352" s="749"/>
      <c r="F352" s="689"/>
    </row>
    <row r="353" spans="1:6" s="314" customFormat="1" x14ac:dyDescent="0.25">
      <c r="A353" s="311"/>
      <c r="B353" s="646" t="s">
        <v>1151</v>
      </c>
      <c r="C353" s="708"/>
      <c r="D353" s="708"/>
      <c r="E353" s="710"/>
      <c r="F353" s="313"/>
    </row>
    <row r="354" spans="1:6" s="314" customFormat="1" ht="13.8" x14ac:dyDescent="0.25">
      <c r="A354" s="311"/>
      <c r="B354" s="682"/>
      <c r="C354" s="708"/>
      <c r="D354" s="708"/>
      <c r="E354" s="709"/>
      <c r="F354" s="313"/>
    </row>
    <row r="355" spans="1:6" ht="26.4" x14ac:dyDescent="0.25">
      <c r="A355" s="311"/>
      <c r="B355" s="750" t="s">
        <v>1021</v>
      </c>
      <c r="C355" s="708"/>
      <c r="D355" s="708"/>
      <c r="E355" s="709"/>
      <c r="F355" s="313">
        <f>F130</f>
        <v>0</v>
      </c>
    </row>
    <row r="356" spans="1:6" x14ac:dyDescent="0.25">
      <c r="A356" s="311"/>
      <c r="B356" s="750"/>
      <c r="C356" s="708"/>
      <c r="D356" s="708"/>
      <c r="E356" s="709"/>
      <c r="F356" s="313"/>
    </row>
    <row r="357" spans="1:6" x14ac:dyDescent="0.25">
      <c r="A357" s="311"/>
      <c r="B357" s="750"/>
      <c r="C357" s="708"/>
      <c r="D357" s="708"/>
      <c r="E357" s="709"/>
      <c r="F357" s="313"/>
    </row>
    <row r="358" spans="1:6" x14ac:dyDescent="0.25">
      <c r="A358" s="311"/>
      <c r="B358" s="750" t="s">
        <v>1152</v>
      </c>
      <c r="C358" s="708"/>
      <c r="D358" s="708"/>
      <c r="E358" s="709"/>
      <c r="F358" s="313">
        <f>F154</f>
        <v>5000000</v>
      </c>
    </row>
    <row r="359" spans="1:6" x14ac:dyDescent="0.25">
      <c r="A359" s="311"/>
      <c r="B359" s="750"/>
      <c r="C359" s="708"/>
      <c r="D359" s="708"/>
      <c r="E359" s="709"/>
      <c r="F359" s="313"/>
    </row>
    <row r="360" spans="1:6" x14ac:dyDescent="0.25">
      <c r="A360" s="311"/>
      <c r="B360" s="750"/>
      <c r="C360" s="708"/>
      <c r="D360" s="708"/>
      <c r="E360" s="709"/>
      <c r="F360" s="313"/>
    </row>
    <row r="361" spans="1:6" x14ac:dyDescent="0.25">
      <c r="A361" s="311"/>
      <c r="B361" s="750" t="str">
        <f>B156</f>
        <v>SOIL AND WASTE WATER DRAINAGE</v>
      </c>
      <c r="C361" s="708"/>
      <c r="D361" s="708"/>
      <c r="E361" s="709"/>
      <c r="F361" s="313">
        <f>F185</f>
        <v>0</v>
      </c>
    </row>
    <row r="362" spans="1:6" x14ac:dyDescent="0.25">
      <c r="A362" s="311"/>
      <c r="B362" s="750"/>
      <c r="C362" s="708"/>
      <c r="D362" s="708"/>
      <c r="E362" s="709"/>
      <c r="F362" s="313"/>
    </row>
    <row r="363" spans="1:6" x14ac:dyDescent="0.25">
      <c r="A363" s="311"/>
      <c r="B363" s="750"/>
      <c r="C363" s="708"/>
      <c r="D363" s="708"/>
      <c r="E363" s="709"/>
      <c r="F363" s="313"/>
    </row>
    <row r="364" spans="1:6" x14ac:dyDescent="0.25">
      <c r="A364" s="311"/>
      <c r="B364" s="750" t="str">
        <f>B187</f>
        <v>WATER RETICULATION</v>
      </c>
      <c r="C364" s="708"/>
      <c r="D364" s="708"/>
      <c r="E364" s="709"/>
      <c r="F364" s="313">
        <f>F257</f>
        <v>3500000</v>
      </c>
    </row>
    <row r="365" spans="1:6" x14ac:dyDescent="0.25">
      <c r="A365" s="311"/>
      <c r="B365" s="750"/>
      <c r="C365" s="708"/>
      <c r="D365" s="708"/>
      <c r="E365" s="709"/>
      <c r="F365" s="313"/>
    </row>
    <row r="366" spans="1:6" x14ac:dyDescent="0.25">
      <c r="A366" s="311"/>
      <c r="B366" s="750"/>
      <c r="C366" s="708"/>
      <c r="D366" s="708"/>
      <c r="E366" s="709"/>
      <c r="F366" s="313"/>
    </row>
    <row r="367" spans="1:6" x14ac:dyDescent="0.25">
      <c r="A367" s="311"/>
      <c r="B367" s="750" t="s">
        <v>630</v>
      </c>
      <c r="C367" s="708"/>
      <c r="D367" s="708"/>
      <c r="E367" s="709"/>
      <c r="F367" s="313">
        <f>F351</f>
        <v>1500000</v>
      </c>
    </row>
    <row r="368" spans="1:6" x14ac:dyDescent="0.25">
      <c r="A368" s="311"/>
      <c r="B368" s="750"/>
      <c r="C368" s="708"/>
      <c r="D368" s="708"/>
      <c r="E368" s="709"/>
      <c r="F368" s="313"/>
    </row>
    <row r="369" spans="1:6" x14ac:dyDescent="0.25">
      <c r="A369" s="311"/>
      <c r="B369" s="750"/>
      <c r="C369" s="751"/>
      <c r="D369" s="708"/>
      <c r="E369" s="752"/>
      <c r="F369" s="313"/>
    </row>
    <row r="370" spans="1:6" x14ac:dyDescent="0.25">
      <c r="A370" s="351"/>
      <c r="B370" s="683"/>
      <c r="C370" s="423"/>
      <c r="D370" s="423"/>
      <c r="E370" s="749"/>
      <c r="F370" s="689"/>
    </row>
    <row r="371" spans="1:6" x14ac:dyDescent="0.25">
      <c r="A371" s="351"/>
      <c r="B371" s="683"/>
      <c r="C371" s="423"/>
      <c r="D371" s="423"/>
      <c r="E371" s="749"/>
      <c r="F371" s="689"/>
    </row>
    <row r="372" spans="1:6" x14ac:dyDescent="0.25">
      <c r="A372" s="351"/>
      <c r="B372" s="683"/>
      <c r="C372" s="423"/>
      <c r="D372" s="423"/>
      <c r="E372" s="749"/>
      <c r="F372" s="689"/>
    </row>
    <row r="373" spans="1:6" x14ac:dyDescent="0.25">
      <c r="A373" s="351"/>
      <c r="B373" s="683"/>
      <c r="C373" s="423"/>
      <c r="D373" s="423"/>
      <c r="E373" s="749"/>
      <c r="F373" s="689"/>
    </row>
    <row r="374" spans="1:6" x14ac:dyDescent="0.25">
      <c r="A374" s="351"/>
      <c r="B374" s="683"/>
      <c r="C374" s="423"/>
      <c r="D374" s="423"/>
      <c r="E374" s="749"/>
      <c r="F374" s="689"/>
    </row>
    <row r="375" spans="1:6" x14ac:dyDescent="0.25">
      <c r="A375" s="351"/>
      <c r="B375" s="683"/>
      <c r="C375" s="423"/>
      <c r="D375" s="423"/>
      <c r="E375" s="749"/>
      <c r="F375" s="689"/>
    </row>
    <row r="376" spans="1:6" x14ac:dyDescent="0.25">
      <c r="A376" s="351"/>
      <c r="B376" s="683"/>
      <c r="C376" s="423"/>
      <c r="D376" s="423"/>
      <c r="E376" s="749"/>
      <c r="F376" s="689"/>
    </row>
    <row r="377" spans="1:6" x14ac:dyDescent="0.25">
      <c r="A377" s="351"/>
      <c r="B377" s="683"/>
      <c r="C377" s="423"/>
      <c r="D377" s="423"/>
      <c r="E377" s="749"/>
      <c r="F377" s="689"/>
    </row>
    <row r="378" spans="1:6" s="108" customFormat="1" x14ac:dyDescent="0.25">
      <c r="A378" s="753"/>
      <c r="B378" s="754"/>
      <c r="E378" s="755"/>
      <c r="F378" s="684"/>
    </row>
    <row r="379" spans="1:6" s="108" customFormat="1" x14ac:dyDescent="0.25">
      <c r="A379" s="753"/>
      <c r="B379" s="754"/>
      <c r="E379" s="755"/>
      <c r="F379" s="685"/>
    </row>
    <row r="380" spans="1:6" s="108" customFormat="1" x14ac:dyDescent="0.25">
      <c r="A380" s="753"/>
      <c r="B380" s="754"/>
      <c r="E380" s="755"/>
      <c r="F380" s="756"/>
    </row>
    <row r="381" spans="1:6" s="108" customFormat="1" ht="13.8" thickBot="1" x14ac:dyDescent="0.3">
      <c r="A381" s="753"/>
      <c r="B381" s="754"/>
      <c r="E381" s="755"/>
      <c r="F381" s="757"/>
    </row>
    <row r="382" spans="1:6" s="663" customFormat="1" ht="13.8" thickBot="1" x14ac:dyDescent="0.3">
      <c r="A382" s="686"/>
      <c r="B382" s="1229" t="s">
        <v>1153</v>
      </c>
      <c r="C382" s="1230"/>
      <c r="D382" s="1230"/>
      <c r="E382" s="1231"/>
      <c r="F382" s="687">
        <f>SUM(F353:F381)</f>
        <v>10000000</v>
      </c>
    </row>
  </sheetData>
  <sheetProtection selectLockedCells="1"/>
  <mergeCells count="14">
    <mergeCell ref="C351:E351"/>
    <mergeCell ref="B382:E382"/>
    <mergeCell ref="C215:E215"/>
    <mergeCell ref="C236:E236"/>
    <mergeCell ref="C257:E257"/>
    <mergeCell ref="C285:E285"/>
    <mergeCell ref="C313:E313"/>
    <mergeCell ref="C339:E339"/>
    <mergeCell ref="C185:E185"/>
    <mergeCell ref="C49:E49"/>
    <mergeCell ref="C76:E76"/>
    <mergeCell ref="C119:E119"/>
    <mergeCell ref="C130:E130"/>
    <mergeCell ref="C154:E154"/>
  </mergeCells>
  <pageMargins left="0.7" right="0.7" top="0.75" bottom="0.75" header="0.3" footer="0.3"/>
  <pageSetup scale="92" orientation="portrait" r:id="rId1"/>
  <headerFooter>
    <oddHeader>&amp;L&amp;8Proposed Extension/ Rehabilitation
 of Regional Control Center&amp;C&amp;8for Transmission Company of Nigeria/TCN World 
Bank Project Management Unit&amp;R&amp;8At  Ikeja, Lagos State</oddHeader>
    <oddFooter>&amp;L&amp;8Bill Nr.5: External Works&amp;C&amp;8November, 2020&amp;R&amp;8Page 5/&amp;P</oddFooter>
  </headerFooter>
  <rowBreaks count="11" manualBreakCount="11">
    <brk id="49" max="5" man="1"/>
    <brk id="76" max="5" man="1"/>
    <brk id="130" max="5" man="1"/>
    <brk id="154" max="5" man="1"/>
    <brk id="185" max="5" man="1"/>
    <brk id="215" max="5" man="1"/>
    <brk id="236" max="5" man="1"/>
    <brk id="257" max="5" man="1"/>
    <brk id="285" max="5" man="1"/>
    <brk id="313" max="5" man="1"/>
    <brk id="351"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5"/>
  <sheetViews>
    <sheetView topLeftCell="A115" workbookViewId="0">
      <selection activeCell="F136" sqref="F136"/>
    </sheetView>
  </sheetViews>
  <sheetFormatPr defaultRowHeight="13.2" x14ac:dyDescent="0.25"/>
  <cols>
    <col min="1" max="1" width="5.44140625" customWidth="1"/>
    <col min="2" max="2" width="38.6640625" customWidth="1"/>
    <col min="3" max="3" width="5.88671875" customWidth="1"/>
    <col min="4" max="4" width="4.6640625" customWidth="1"/>
    <col min="5" max="5" width="10.6640625" customWidth="1"/>
    <col min="6" max="6" width="15.33203125" customWidth="1"/>
  </cols>
  <sheetData>
    <row r="1" spans="1:6" ht="13.8" thickBot="1" x14ac:dyDescent="0.3">
      <c r="A1" s="1085" t="s">
        <v>0</v>
      </c>
      <c r="B1" s="1086" t="s">
        <v>1</v>
      </c>
      <c r="C1" s="1087" t="s">
        <v>248</v>
      </c>
      <c r="D1" s="1088" t="s">
        <v>249</v>
      </c>
      <c r="E1" s="1089" t="s">
        <v>250</v>
      </c>
      <c r="F1" s="1090" t="s">
        <v>172</v>
      </c>
    </row>
    <row r="2" spans="1:6" ht="13.8" thickTop="1" x14ac:dyDescent="0.25">
      <c r="A2" s="1091"/>
      <c r="B2" s="1092"/>
      <c r="C2" s="1093"/>
      <c r="D2" s="1094"/>
      <c r="E2" s="1095"/>
      <c r="F2" s="1096"/>
    </row>
    <row r="3" spans="1:6" x14ac:dyDescent="0.25">
      <c r="A3" s="1097"/>
      <c r="B3" s="1098" t="s">
        <v>1179</v>
      </c>
      <c r="C3" s="1099"/>
      <c r="D3" s="1100"/>
      <c r="E3" s="1101"/>
      <c r="F3" s="1102"/>
    </row>
    <row r="4" spans="1:6" x14ac:dyDescent="0.25">
      <c r="A4" s="1097"/>
      <c r="B4" s="1103"/>
      <c r="C4" s="1099"/>
      <c r="D4" s="1100"/>
      <c r="E4" s="1101"/>
      <c r="F4" s="1102"/>
    </row>
    <row r="5" spans="1:6" x14ac:dyDescent="0.25">
      <c r="A5" s="1091"/>
      <c r="B5" s="1104" t="s">
        <v>1071</v>
      </c>
      <c r="C5" s="1093"/>
      <c r="D5" s="1094"/>
      <c r="E5" s="1105"/>
      <c r="F5" s="1106"/>
    </row>
    <row r="6" spans="1:6" ht="13.8" x14ac:dyDescent="0.25">
      <c r="A6" s="1091"/>
      <c r="B6" s="1107"/>
      <c r="C6" s="1093"/>
      <c r="D6" s="1094"/>
      <c r="E6" s="1105"/>
      <c r="F6" s="1106"/>
    </row>
    <row r="7" spans="1:6" ht="26.4" x14ac:dyDescent="0.25">
      <c r="A7" s="1091"/>
      <c r="B7" s="1104" t="s">
        <v>1180</v>
      </c>
      <c r="C7" s="1093"/>
      <c r="D7" s="1094"/>
      <c r="E7" s="1105"/>
      <c r="F7" s="1106"/>
    </row>
    <row r="8" spans="1:6" x14ac:dyDescent="0.25">
      <c r="A8" s="1091"/>
      <c r="B8" s="1108"/>
      <c r="C8" s="1093"/>
      <c r="D8" s="1094"/>
      <c r="E8" s="1105"/>
      <c r="F8" s="1106"/>
    </row>
    <row r="9" spans="1:6" ht="52.8" x14ac:dyDescent="0.25">
      <c r="A9" s="1109" t="s">
        <v>310</v>
      </c>
      <c r="B9" s="1110" t="s">
        <v>1181</v>
      </c>
      <c r="C9" s="1093"/>
      <c r="D9" s="1100" t="s">
        <v>468</v>
      </c>
      <c r="E9" s="1111"/>
      <c r="F9" s="1112"/>
    </row>
    <row r="10" spans="1:6" ht="15" x14ac:dyDescent="0.25">
      <c r="A10" s="1091"/>
      <c r="B10" s="1108"/>
      <c r="C10" s="1113"/>
      <c r="D10" s="1114"/>
      <c r="E10" s="1115"/>
      <c r="F10" s="1116"/>
    </row>
    <row r="11" spans="1:6" x14ac:dyDescent="0.25">
      <c r="A11" s="1091"/>
      <c r="B11" s="1117"/>
      <c r="C11" s="1093"/>
      <c r="D11" s="1094"/>
      <c r="E11" s="1118"/>
      <c r="F11" s="1106"/>
    </row>
    <row r="12" spans="1:6" ht="26.4" x14ac:dyDescent="0.25">
      <c r="A12" s="1119"/>
      <c r="B12" s="1120" t="s">
        <v>1182</v>
      </c>
      <c r="C12" s="1121"/>
      <c r="D12" s="1122" t="s">
        <v>255</v>
      </c>
      <c r="E12" s="1123"/>
      <c r="F12" s="1124"/>
    </row>
    <row r="13" spans="1:6" ht="13.8" x14ac:dyDescent="0.25">
      <c r="A13" s="1119"/>
      <c r="B13" s="1125"/>
      <c r="C13" s="1121"/>
      <c r="D13" s="1122"/>
      <c r="E13" s="1123"/>
      <c r="F13" s="1124"/>
    </row>
    <row r="14" spans="1:6" x14ac:dyDescent="0.25">
      <c r="A14" s="1119"/>
      <c r="B14" s="1120" t="s">
        <v>253</v>
      </c>
      <c r="C14" s="1121"/>
      <c r="D14" s="1122"/>
      <c r="E14" s="1123"/>
      <c r="F14" s="1124"/>
    </row>
    <row r="15" spans="1:6" x14ac:dyDescent="0.25">
      <c r="A15" s="1119"/>
      <c r="B15" s="1120"/>
      <c r="C15" s="1121"/>
      <c r="D15" s="1122"/>
      <c r="E15" s="1123"/>
      <c r="F15" s="1124"/>
    </row>
    <row r="16" spans="1:6" x14ac:dyDescent="0.25">
      <c r="A16" s="1119"/>
      <c r="B16" s="1126" t="s">
        <v>259</v>
      </c>
      <c r="C16" s="1121"/>
      <c r="D16" s="1122" t="s">
        <v>255</v>
      </c>
      <c r="E16" s="1123"/>
      <c r="F16" s="1124"/>
    </row>
    <row r="17" spans="1:6" x14ac:dyDescent="0.25">
      <c r="A17" s="1119"/>
      <c r="B17" s="1126"/>
      <c r="C17" s="1121"/>
      <c r="D17" s="1122"/>
      <c r="E17" s="1123"/>
      <c r="F17" s="1124"/>
    </row>
    <row r="18" spans="1:6" x14ac:dyDescent="0.25">
      <c r="A18" s="1119"/>
      <c r="B18" s="1120" t="s">
        <v>260</v>
      </c>
      <c r="C18" s="1121"/>
      <c r="D18" s="1122" t="s">
        <v>255</v>
      </c>
      <c r="E18" s="1123"/>
      <c r="F18" s="1124"/>
    </row>
    <row r="19" spans="1:6" x14ac:dyDescent="0.25">
      <c r="A19" s="1119"/>
      <c r="B19" s="1127"/>
      <c r="C19" s="1121"/>
      <c r="D19" s="1122"/>
      <c r="E19" s="1123"/>
      <c r="F19" s="1124"/>
    </row>
    <row r="20" spans="1:6" x14ac:dyDescent="0.25">
      <c r="A20" s="1119"/>
      <c r="B20" s="1128" t="s">
        <v>1025</v>
      </c>
      <c r="C20" s="1121"/>
      <c r="D20" s="1122" t="s">
        <v>255</v>
      </c>
      <c r="E20" s="1123"/>
      <c r="F20" s="1124"/>
    </row>
    <row r="21" spans="1:6" x14ac:dyDescent="0.25">
      <c r="A21" s="1119"/>
      <c r="B21" s="1127"/>
      <c r="C21" s="1121"/>
      <c r="D21" s="1122"/>
      <c r="E21" s="1123"/>
      <c r="F21" s="1124"/>
    </row>
    <row r="22" spans="1:6" ht="26.4" x14ac:dyDescent="0.25">
      <c r="A22" s="1129" t="s">
        <v>312</v>
      </c>
      <c r="B22" s="1127" t="s">
        <v>1183</v>
      </c>
      <c r="C22" s="1130">
        <v>38</v>
      </c>
      <c r="D22" s="1131" t="s">
        <v>268</v>
      </c>
      <c r="E22" s="1132"/>
      <c r="F22" s="1133"/>
    </row>
    <row r="23" spans="1:6" x14ac:dyDescent="0.25">
      <c r="A23" s="1119"/>
      <c r="B23" s="1127"/>
      <c r="C23" s="1121"/>
      <c r="D23" s="1122"/>
      <c r="E23" s="1123"/>
      <c r="F23" s="1133"/>
    </row>
    <row r="24" spans="1:6" x14ac:dyDescent="0.25">
      <c r="A24" s="1119"/>
      <c r="B24" s="1128" t="s">
        <v>271</v>
      </c>
      <c r="C24" s="1121"/>
      <c r="D24" s="1122" t="s">
        <v>255</v>
      </c>
      <c r="E24" s="1123"/>
      <c r="F24" s="1133"/>
    </row>
    <row r="25" spans="1:6" x14ac:dyDescent="0.25">
      <c r="A25" s="1119"/>
      <c r="B25" s="1127"/>
      <c r="C25" s="1121"/>
      <c r="D25" s="1122"/>
      <c r="E25" s="1123"/>
      <c r="F25" s="1133"/>
    </row>
    <row r="26" spans="1:6" x14ac:dyDescent="0.25">
      <c r="A26" s="1119" t="s">
        <v>375</v>
      </c>
      <c r="B26" s="1127" t="s">
        <v>273</v>
      </c>
      <c r="C26" s="1121">
        <f>C22</f>
        <v>38</v>
      </c>
      <c r="D26" s="1122" t="s">
        <v>268</v>
      </c>
      <c r="E26" s="1123"/>
      <c r="F26" s="1133"/>
    </row>
    <row r="27" spans="1:6" x14ac:dyDescent="0.25">
      <c r="A27" s="1119"/>
      <c r="B27" s="1127"/>
      <c r="C27" s="1121"/>
      <c r="D27" s="1122"/>
      <c r="E27" s="1123"/>
      <c r="F27" s="1133"/>
    </row>
    <row r="28" spans="1:6" x14ac:dyDescent="0.25">
      <c r="A28" s="1119"/>
      <c r="B28" s="1120" t="s">
        <v>385</v>
      </c>
      <c r="C28" s="1121"/>
      <c r="D28" s="1122"/>
      <c r="E28" s="1123"/>
      <c r="F28" s="1133"/>
    </row>
    <row r="29" spans="1:6" x14ac:dyDescent="0.25">
      <c r="A29" s="1119"/>
      <c r="B29" s="1120"/>
      <c r="C29" s="1121"/>
      <c r="D29" s="1122"/>
      <c r="E29" s="1123"/>
      <c r="F29" s="1133"/>
    </row>
    <row r="30" spans="1:6" ht="26.4" x14ac:dyDescent="0.25">
      <c r="A30" s="1119"/>
      <c r="B30" s="1126" t="s">
        <v>287</v>
      </c>
      <c r="C30" s="1121"/>
      <c r="D30" s="1122" t="s">
        <v>255</v>
      </c>
      <c r="E30" s="1123"/>
      <c r="F30" s="1133"/>
    </row>
    <row r="31" spans="1:6" x14ac:dyDescent="0.25">
      <c r="A31" s="1119"/>
      <c r="B31" s="1126"/>
      <c r="C31" s="1121"/>
      <c r="D31" s="1122"/>
      <c r="E31" s="1123"/>
      <c r="F31" s="1133"/>
    </row>
    <row r="32" spans="1:6" ht="39.6" x14ac:dyDescent="0.25">
      <c r="A32" s="1119"/>
      <c r="B32" s="1120" t="s">
        <v>1184</v>
      </c>
      <c r="C32" s="1121"/>
      <c r="D32" s="1122" t="s">
        <v>255</v>
      </c>
      <c r="E32" s="1123"/>
      <c r="F32" s="1133"/>
    </row>
    <row r="33" spans="1:6" x14ac:dyDescent="0.25">
      <c r="A33" s="1119"/>
      <c r="B33" s="1127"/>
      <c r="C33" s="1121"/>
      <c r="D33" s="1122"/>
      <c r="E33" s="1123"/>
      <c r="F33" s="1133"/>
    </row>
    <row r="34" spans="1:6" x14ac:dyDescent="0.25">
      <c r="A34" s="1119" t="s">
        <v>377</v>
      </c>
      <c r="B34" s="1127" t="s">
        <v>1185</v>
      </c>
      <c r="C34" s="1121">
        <v>48</v>
      </c>
      <c r="D34" s="1122" t="s">
        <v>268</v>
      </c>
      <c r="E34" s="1123"/>
      <c r="F34" s="1133"/>
    </row>
    <row r="35" spans="1:6" x14ac:dyDescent="0.25">
      <c r="A35" s="1119"/>
      <c r="B35" s="1127"/>
      <c r="C35" s="1121"/>
      <c r="D35" s="1122"/>
      <c r="E35" s="1123"/>
      <c r="F35" s="1133"/>
    </row>
    <row r="36" spans="1:6" x14ac:dyDescent="0.25">
      <c r="A36" s="1119" t="s">
        <v>379</v>
      </c>
      <c r="B36" s="1127" t="s">
        <v>1186</v>
      </c>
      <c r="C36" s="1121">
        <v>18</v>
      </c>
      <c r="D36" s="1122" t="s">
        <v>268</v>
      </c>
      <c r="E36" s="1123"/>
      <c r="F36" s="1133"/>
    </row>
    <row r="37" spans="1:6" x14ac:dyDescent="0.25">
      <c r="A37" s="1119"/>
      <c r="B37" s="1127"/>
      <c r="C37" s="1121"/>
      <c r="D37" s="1122"/>
      <c r="E37" s="1123"/>
      <c r="F37" s="1133"/>
    </row>
    <row r="38" spans="1:6" ht="26.4" x14ac:dyDescent="0.25">
      <c r="A38" s="1119" t="s">
        <v>571</v>
      </c>
      <c r="B38" s="1127" t="s">
        <v>1187</v>
      </c>
      <c r="C38" s="1121">
        <v>12</v>
      </c>
      <c r="D38" s="1122" t="s">
        <v>264</v>
      </c>
      <c r="E38" s="1123"/>
      <c r="F38" s="1133"/>
    </row>
    <row r="39" spans="1:6" x14ac:dyDescent="0.25">
      <c r="A39" s="1119"/>
      <c r="B39" s="1127"/>
      <c r="C39" s="1121"/>
      <c r="D39" s="1122"/>
      <c r="E39" s="1123"/>
      <c r="F39" s="1133"/>
    </row>
    <row r="40" spans="1:6" x14ac:dyDescent="0.25">
      <c r="A40" s="1119"/>
      <c r="B40" s="1127"/>
      <c r="C40" s="1121"/>
      <c r="D40" s="1122"/>
      <c r="E40" s="1123"/>
      <c r="F40" s="1133"/>
    </row>
    <row r="41" spans="1:6" x14ac:dyDescent="0.25">
      <c r="A41" s="1119"/>
      <c r="B41" s="1127"/>
      <c r="C41" s="1121"/>
      <c r="D41" s="1122"/>
      <c r="E41" s="1123"/>
      <c r="F41" s="1133"/>
    </row>
    <row r="42" spans="1:6" x14ac:dyDescent="0.25">
      <c r="A42" s="1119"/>
      <c r="B42" s="1127"/>
      <c r="C42" s="1121"/>
      <c r="D42" s="1122"/>
      <c r="E42" s="1123"/>
      <c r="F42" s="1133"/>
    </row>
    <row r="43" spans="1:6" x14ac:dyDescent="0.25">
      <c r="A43" s="1119"/>
      <c r="B43" s="1127"/>
      <c r="C43" s="1121"/>
      <c r="D43" s="1122"/>
      <c r="E43" s="1123"/>
      <c r="F43" s="1133"/>
    </row>
    <row r="44" spans="1:6" x14ac:dyDescent="0.25">
      <c r="A44" s="1119"/>
      <c r="B44" s="1127"/>
      <c r="C44" s="1121"/>
      <c r="D44" s="1122"/>
      <c r="E44" s="1123"/>
      <c r="F44" s="1133"/>
    </row>
    <row r="45" spans="1:6" x14ac:dyDescent="0.25">
      <c r="A45" s="1119"/>
      <c r="B45" s="1127"/>
      <c r="C45" s="1121"/>
      <c r="D45" s="1122"/>
      <c r="E45" s="1123"/>
      <c r="F45" s="1133"/>
    </row>
    <row r="46" spans="1:6" x14ac:dyDescent="0.25">
      <c r="A46" s="1119"/>
      <c r="B46" s="1127"/>
      <c r="C46" s="1121"/>
      <c r="D46" s="1122"/>
      <c r="E46" s="1123"/>
      <c r="F46" s="1133"/>
    </row>
    <row r="47" spans="1:6" x14ac:dyDescent="0.25">
      <c r="A47" s="1119"/>
      <c r="B47" s="1127"/>
      <c r="C47" s="1121"/>
      <c r="D47" s="1122"/>
      <c r="E47" s="1123"/>
      <c r="F47" s="1133"/>
    </row>
    <row r="48" spans="1:6" ht="13.8" thickBot="1" x14ac:dyDescent="0.3">
      <c r="A48" s="1134"/>
      <c r="B48" s="1135"/>
      <c r="C48" s="1136" t="s">
        <v>188</v>
      </c>
      <c r="D48" s="1137"/>
      <c r="E48" s="1138"/>
      <c r="F48" s="1139">
        <f>SUM(F38,F36,F34,F30,F26,F22,F9)</f>
        <v>0</v>
      </c>
    </row>
    <row r="49" spans="1:6" x14ac:dyDescent="0.25">
      <c r="A49" s="1119"/>
      <c r="B49" s="1127"/>
      <c r="C49" s="1121"/>
      <c r="D49" s="1122"/>
      <c r="E49" s="1123"/>
      <c r="F49" s="1133"/>
    </row>
    <row r="50" spans="1:6" x14ac:dyDescent="0.25">
      <c r="A50" s="1119"/>
      <c r="B50" s="1126" t="s">
        <v>301</v>
      </c>
      <c r="C50" s="1122"/>
      <c r="D50" s="1122" t="s">
        <v>255</v>
      </c>
      <c r="E50" s="1140"/>
      <c r="F50" s="1141"/>
    </row>
    <row r="51" spans="1:6" x14ac:dyDescent="0.25">
      <c r="A51" s="1119"/>
      <c r="B51" s="1120"/>
      <c r="C51" s="1122"/>
      <c r="D51" s="1122"/>
      <c r="E51" s="1140"/>
      <c r="F51" s="1141"/>
    </row>
    <row r="52" spans="1:6" x14ac:dyDescent="0.25">
      <c r="A52" s="1119"/>
      <c r="B52" s="1120" t="s">
        <v>302</v>
      </c>
      <c r="C52" s="1122"/>
      <c r="D52" s="1122"/>
      <c r="E52" s="1140"/>
      <c r="F52" s="1141"/>
    </row>
    <row r="53" spans="1:6" x14ac:dyDescent="0.25">
      <c r="A53" s="1119"/>
      <c r="B53" s="1127"/>
      <c r="C53" s="1122"/>
      <c r="D53" s="1122"/>
      <c r="E53" s="1140"/>
      <c r="F53" s="1141"/>
    </row>
    <row r="54" spans="1:6" x14ac:dyDescent="0.25">
      <c r="A54" s="1119" t="s">
        <v>573</v>
      </c>
      <c r="B54" s="1127" t="s">
        <v>1188</v>
      </c>
      <c r="C54" s="1121">
        <v>182</v>
      </c>
      <c r="D54" s="1122" t="s">
        <v>264</v>
      </c>
      <c r="E54" s="1123"/>
      <c r="F54" s="1133"/>
    </row>
    <row r="55" spans="1:6" x14ac:dyDescent="0.25">
      <c r="A55" s="1119"/>
      <c r="B55" s="1128"/>
      <c r="C55" s="1122"/>
      <c r="D55" s="1122" t="s">
        <v>255</v>
      </c>
      <c r="E55" s="1140"/>
      <c r="F55" s="1141"/>
    </row>
    <row r="56" spans="1:6" x14ac:dyDescent="0.25">
      <c r="A56" s="1119" t="s">
        <v>575</v>
      </c>
      <c r="B56" s="1127" t="s">
        <v>1189</v>
      </c>
      <c r="C56" s="1121">
        <v>456</v>
      </c>
      <c r="D56" s="1122" t="s">
        <v>402</v>
      </c>
      <c r="E56" s="1123"/>
      <c r="F56" s="1133"/>
    </row>
    <row r="57" spans="1:6" x14ac:dyDescent="0.25">
      <c r="A57" s="1119"/>
      <c r="B57" s="1128"/>
      <c r="C57" s="1122"/>
      <c r="D57" s="1122"/>
      <c r="E57" s="1140"/>
      <c r="F57" s="1141"/>
    </row>
    <row r="58" spans="1:6" x14ac:dyDescent="0.25">
      <c r="A58" s="1119" t="s">
        <v>579</v>
      </c>
      <c r="B58" s="1127" t="s">
        <v>1190</v>
      </c>
      <c r="C58" s="1121">
        <v>192</v>
      </c>
      <c r="D58" s="1122" t="s">
        <v>264</v>
      </c>
      <c r="E58" s="1123"/>
      <c r="F58" s="1133"/>
    </row>
    <row r="59" spans="1:6" x14ac:dyDescent="0.25">
      <c r="A59" s="1119"/>
      <c r="B59" s="1127"/>
      <c r="C59" s="1122"/>
      <c r="D59" s="1122"/>
      <c r="E59" s="1140"/>
      <c r="F59" s="1133"/>
    </row>
    <row r="60" spans="1:6" ht="26.4" x14ac:dyDescent="0.25">
      <c r="A60" s="1091"/>
      <c r="B60" s="1142" t="s">
        <v>500</v>
      </c>
      <c r="C60" s="1094"/>
      <c r="D60" s="1094"/>
      <c r="E60" s="1143"/>
      <c r="F60" s="1096"/>
    </row>
    <row r="61" spans="1:6" x14ac:dyDescent="0.25">
      <c r="A61" s="1091"/>
      <c r="B61" s="1142"/>
      <c r="C61" s="1094"/>
      <c r="D61" s="1094"/>
      <c r="E61" s="1143"/>
      <c r="F61" s="1096"/>
    </row>
    <row r="62" spans="1:6" ht="26.4" x14ac:dyDescent="0.25">
      <c r="A62" s="1091"/>
      <c r="B62" s="1104" t="s">
        <v>317</v>
      </c>
      <c r="C62" s="1094"/>
      <c r="D62" s="1094" t="s">
        <v>255</v>
      </c>
      <c r="E62" s="1143"/>
      <c r="F62" s="1096"/>
    </row>
    <row r="63" spans="1:6" x14ac:dyDescent="0.25">
      <c r="A63" s="1091"/>
      <c r="B63" s="1104"/>
      <c r="C63" s="1094"/>
      <c r="D63" s="1094"/>
      <c r="E63" s="1143"/>
      <c r="F63" s="1096"/>
    </row>
    <row r="64" spans="1:6" x14ac:dyDescent="0.25">
      <c r="A64" s="1091"/>
      <c r="B64" s="1144" t="s">
        <v>318</v>
      </c>
      <c r="C64" s="1094"/>
      <c r="D64" s="1094" t="s">
        <v>255</v>
      </c>
      <c r="E64" s="1143"/>
      <c r="F64" s="1096"/>
    </row>
    <row r="65" spans="1:6" x14ac:dyDescent="0.25">
      <c r="A65" s="1091"/>
      <c r="B65" s="1145"/>
      <c r="C65" s="1094"/>
      <c r="D65" s="1094"/>
      <c r="E65" s="1143"/>
      <c r="F65" s="1096"/>
    </row>
    <row r="66" spans="1:6" x14ac:dyDescent="0.25">
      <c r="A66" s="1091"/>
      <c r="B66" s="1146" t="s">
        <v>1191</v>
      </c>
      <c r="C66" s="1094"/>
      <c r="D66" s="1094"/>
      <c r="E66" s="1143"/>
      <c r="F66" s="1096"/>
    </row>
    <row r="67" spans="1:6" x14ac:dyDescent="0.25">
      <c r="A67" s="1091"/>
      <c r="B67" s="1145"/>
      <c r="C67" s="1094"/>
      <c r="D67" s="1094"/>
      <c r="E67" s="1143"/>
      <c r="F67" s="1096"/>
    </row>
    <row r="68" spans="1:6" x14ac:dyDescent="0.25">
      <c r="A68" s="1091" t="s">
        <v>581</v>
      </c>
      <c r="B68" s="1145" t="s">
        <v>374</v>
      </c>
      <c r="C68" s="1147">
        <v>0.98</v>
      </c>
      <c r="D68" s="1094" t="s">
        <v>321</v>
      </c>
      <c r="E68" s="1143"/>
      <c r="F68" s="1096"/>
    </row>
    <row r="69" spans="1:6" x14ac:dyDescent="0.25">
      <c r="A69" s="1119"/>
      <c r="B69" s="1127"/>
      <c r="C69" s="1121"/>
      <c r="D69" s="1122"/>
      <c r="E69" s="1123"/>
      <c r="F69" s="1124"/>
    </row>
    <row r="70" spans="1:6" x14ac:dyDescent="0.25">
      <c r="A70" s="1091"/>
      <c r="B70" s="1146" t="s">
        <v>1192</v>
      </c>
      <c r="C70" s="1094"/>
      <c r="D70" s="1094"/>
      <c r="E70" s="1143"/>
      <c r="F70" s="1096"/>
    </row>
    <row r="71" spans="1:6" x14ac:dyDescent="0.25">
      <c r="A71" s="1091"/>
      <c r="B71" s="1145"/>
      <c r="C71" s="1094"/>
      <c r="D71" s="1094"/>
      <c r="E71" s="1143"/>
      <c r="F71" s="1096"/>
    </row>
    <row r="72" spans="1:6" x14ac:dyDescent="0.25">
      <c r="A72" s="1091" t="s">
        <v>583</v>
      </c>
      <c r="B72" s="1145" t="s">
        <v>374</v>
      </c>
      <c r="C72" s="1147">
        <v>0.49</v>
      </c>
      <c r="D72" s="1094" t="s">
        <v>321</v>
      </c>
      <c r="E72" s="1143"/>
      <c r="F72" s="1096"/>
    </row>
    <row r="73" spans="1:6" x14ac:dyDescent="0.25">
      <c r="A73" s="1119"/>
      <c r="B73" s="1127"/>
      <c r="C73" s="1121"/>
      <c r="D73" s="1122"/>
      <c r="E73" s="1123"/>
      <c r="F73" s="1124"/>
    </row>
    <row r="74" spans="1:6" x14ac:dyDescent="0.25">
      <c r="A74" s="1119"/>
      <c r="B74" s="1127"/>
      <c r="C74" s="1121"/>
      <c r="D74" s="1122"/>
      <c r="E74" s="1123"/>
      <c r="F74" s="1124"/>
    </row>
    <row r="75" spans="1:6" x14ac:dyDescent="0.25">
      <c r="A75" s="1119"/>
      <c r="B75" s="1127"/>
      <c r="C75" s="1121"/>
      <c r="D75" s="1122"/>
      <c r="E75" s="1123"/>
      <c r="F75" s="1124"/>
    </row>
    <row r="76" spans="1:6" x14ac:dyDescent="0.25">
      <c r="A76" s="1119"/>
      <c r="B76" s="1127"/>
      <c r="C76" s="1121"/>
      <c r="D76" s="1122"/>
      <c r="E76" s="1123"/>
      <c r="F76" s="1124"/>
    </row>
    <row r="77" spans="1:6" ht="14.4" thickBot="1" x14ac:dyDescent="0.3">
      <c r="A77" s="1148"/>
      <c r="B77" s="1149"/>
      <c r="C77" s="1150" t="str">
        <f>C48</f>
        <v>To collection :</v>
      </c>
      <c r="D77" s="1151"/>
      <c r="E77" s="1152"/>
      <c r="F77" s="1153">
        <f>SUM(F72,F68,F58,F56,F54)</f>
        <v>0</v>
      </c>
    </row>
    <row r="78" spans="1:6" x14ac:dyDescent="0.25">
      <c r="A78" s="1091"/>
      <c r="B78" s="1154"/>
      <c r="C78" s="1155"/>
      <c r="D78" s="1156"/>
      <c r="E78" s="1157"/>
      <c r="F78" s="1106"/>
    </row>
    <row r="79" spans="1:6" x14ac:dyDescent="0.25">
      <c r="A79" s="1091"/>
      <c r="B79" s="1154" t="s">
        <v>347</v>
      </c>
      <c r="C79" s="1155"/>
      <c r="D79" s="1156"/>
      <c r="E79" s="1157"/>
      <c r="F79" s="1106"/>
    </row>
    <row r="80" spans="1:6" x14ac:dyDescent="0.25">
      <c r="A80" s="1091"/>
      <c r="B80" s="1154"/>
      <c r="C80" s="1155"/>
      <c r="D80" s="1156"/>
      <c r="E80" s="1157"/>
      <c r="F80" s="1106"/>
    </row>
    <row r="81" spans="1:6" x14ac:dyDescent="0.25">
      <c r="A81" s="1091"/>
      <c r="B81" s="1154" t="str">
        <f>B5</f>
        <v>SOIL AND WASTE WATER DRAINAGE</v>
      </c>
      <c r="C81" s="1155"/>
      <c r="D81" s="1156"/>
      <c r="E81" s="1157"/>
      <c r="F81" s="1106"/>
    </row>
    <row r="82" spans="1:6" x14ac:dyDescent="0.25">
      <c r="A82" s="1091"/>
      <c r="B82" s="1158"/>
      <c r="C82" s="1155"/>
      <c r="D82" s="1156"/>
      <c r="E82" s="1157"/>
      <c r="F82" s="1106"/>
    </row>
    <row r="83" spans="1:6" x14ac:dyDescent="0.25">
      <c r="A83" s="1091"/>
      <c r="B83" s="1158"/>
      <c r="C83" s="1155"/>
      <c r="D83" s="1156"/>
      <c r="E83" s="1157" t="s">
        <v>1193</v>
      </c>
      <c r="F83" s="1106">
        <f>F48</f>
        <v>0</v>
      </c>
    </row>
    <row r="84" spans="1:6" x14ac:dyDescent="0.25">
      <c r="A84" s="1091"/>
      <c r="B84" s="1158"/>
      <c r="C84" s="1155"/>
      <c r="D84" s="1156"/>
      <c r="E84" s="1157"/>
      <c r="F84" s="1106"/>
    </row>
    <row r="85" spans="1:6" x14ac:dyDescent="0.25">
      <c r="A85" s="1091"/>
      <c r="B85" s="1158"/>
      <c r="C85" s="1155"/>
      <c r="D85" s="1156"/>
      <c r="E85" s="1157" t="s">
        <v>1194</v>
      </c>
      <c r="F85" s="1106">
        <f>F77</f>
        <v>0</v>
      </c>
    </row>
    <row r="86" spans="1:6" x14ac:dyDescent="0.25">
      <c r="A86" s="1091"/>
      <c r="B86" s="1158"/>
      <c r="C86" s="1155"/>
      <c r="D86" s="1156"/>
      <c r="E86" s="1157"/>
      <c r="F86" s="1106"/>
    </row>
    <row r="87" spans="1:6" x14ac:dyDescent="0.25">
      <c r="A87" s="1091"/>
      <c r="B87" s="1158"/>
      <c r="C87" s="1155"/>
      <c r="D87" s="1156"/>
      <c r="E87" s="1157"/>
      <c r="F87" s="1106"/>
    </row>
    <row r="88" spans="1:6" x14ac:dyDescent="0.25">
      <c r="A88" s="1091"/>
      <c r="B88" s="1158"/>
      <c r="C88" s="1155"/>
      <c r="D88" s="1156"/>
      <c r="E88" s="1157"/>
      <c r="F88" s="1106"/>
    </row>
    <row r="89" spans="1:6" x14ac:dyDescent="0.25">
      <c r="A89" s="1091"/>
      <c r="B89" s="1158"/>
      <c r="C89" s="1155"/>
      <c r="D89" s="1156"/>
      <c r="E89" s="1159"/>
      <c r="F89" s="1106"/>
    </row>
    <row r="90" spans="1:6" ht="13.8" thickBot="1" x14ac:dyDescent="0.3">
      <c r="A90" s="1134"/>
      <c r="B90" s="1135"/>
      <c r="C90" s="1232" t="s">
        <v>1195</v>
      </c>
      <c r="D90" s="1233"/>
      <c r="E90" s="1234"/>
      <c r="F90" s="1139">
        <f>SUM(F83,F85)</f>
        <v>0</v>
      </c>
    </row>
    <row r="91" spans="1:6" x14ac:dyDescent="0.25">
      <c r="A91" s="1119"/>
      <c r="B91" s="1127"/>
      <c r="C91" s="1121"/>
      <c r="D91" s="1122"/>
      <c r="E91" s="1123"/>
      <c r="F91" s="1124"/>
    </row>
    <row r="92" spans="1:6" x14ac:dyDescent="0.25">
      <c r="A92" s="1119"/>
      <c r="B92" s="1127"/>
      <c r="C92" s="1121"/>
      <c r="D92" s="1122"/>
      <c r="E92" s="1123"/>
      <c r="F92" s="1124"/>
    </row>
    <row r="93" spans="1:6" ht="26.4" x14ac:dyDescent="0.25">
      <c r="A93" s="1091"/>
      <c r="B93" s="1104" t="s">
        <v>1196</v>
      </c>
      <c r="C93" s="1093"/>
      <c r="D93" s="1094"/>
      <c r="E93" s="1105"/>
      <c r="F93" s="1106"/>
    </row>
    <row r="94" spans="1:6" ht="13.8" x14ac:dyDescent="0.25">
      <c r="A94" s="1091"/>
      <c r="B94" s="1107"/>
      <c r="C94" s="1093"/>
      <c r="D94" s="1094"/>
      <c r="E94" s="1105"/>
      <c r="F94" s="1106"/>
    </row>
    <row r="95" spans="1:6" ht="66" x14ac:dyDescent="0.25">
      <c r="A95" s="1091" t="s">
        <v>262</v>
      </c>
      <c r="B95" s="1145" t="s">
        <v>1197</v>
      </c>
      <c r="C95" s="1093"/>
      <c r="D95" s="1094"/>
      <c r="E95" s="1105"/>
      <c r="F95" s="1106">
        <v>4000000</v>
      </c>
    </row>
    <row r="96" spans="1:6" x14ac:dyDescent="0.25">
      <c r="A96" s="1119"/>
      <c r="B96" s="1127"/>
      <c r="C96" s="1121"/>
      <c r="D96" s="1122"/>
      <c r="E96" s="1123"/>
      <c r="F96" s="1124"/>
    </row>
    <row r="97" spans="1:6" ht="79.2" x14ac:dyDescent="0.25">
      <c r="A97" s="1119" t="s">
        <v>266</v>
      </c>
      <c r="B97" s="1127" t="s">
        <v>1198</v>
      </c>
      <c r="C97" s="1121"/>
      <c r="D97" s="1122"/>
      <c r="E97" s="1123"/>
      <c r="F97" s="1124">
        <v>400000</v>
      </c>
    </row>
    <row r="98" spans="1:6" x14ac:dyDescent="0.25">
      <c r="A98" s="1119"/>
      <c r="B98" s="1127"/>
      <c r="C98" s="1121"/>
      <c r="D98" s="1122"/>
      <c r="E98" s="1123"/>
      <c r="F98" s="1124"/>
    </row>
    <row r="99" spans="1:6" ht="66" x14ac:dyDescent="0.25">
      <c r="A99" s="1119" t="s">
        <v>270</v>
      </c>
      <c r="B99" s="1127" t="s">
        <v>1199</v>
      </c>
      <c r="C99" s="1121"/>
      <c r="D99" s="1122"/>
      <c r="E99" s="1123"/>
      <c r="F99" s="1124">
        <v>100000</v>
      </c>
    </row>
    <row r="100" spans="1:6" x14ac:dyDescent="0.25">
      <c r="A100" s="1119"/>
      <c r="B100" s="1127"/>
      <c r="C100" s="1121"/>
      <c r="D100" s="1122"/>
      <c r="E100" s="1123"/>
      <c r="F100" s="1124"/>
    </row>
    <row r="101" spans="1:6" x14ac:dyDescent="0.25">
      <c r="A101" s="1119"/>
      <c r="B101" s="1127"/>
      <c r="C101" s="1121"/>
      <c r="D101" s="1122"/>
      <c r="E101" s="1123"/>
      <c r="F101" s="1124"/>
    </row>
    <row r="102" spans="1:6" x14ac:dyDescent="0.25">
      <c r="A102" s="1119"/>
      <c r="B102" s="1127"/>
      <c r="C102" s="1121"/>
      <c r="D102" s="1122"/>
      <c r="E102" s="1123"/>
      <c r="F102" s="1124"/>
    </row>
    <row r="103" spans="1:6" x14ac:dyDescent="0.25">
      <c r="A103" s="1119"/>
      <c r="B103" s="1127"/>
      <c r="C103" s="1121"/>
      <c r="D103" s="1122"/>
      <c r="E103" s="1123"/>
      <c r="F103" s="1124"/>
    </row>
    <row r="104" spans="1:6" x14ac:dyDescent="0.25">
      <c r="A104" s="1119"/>
      <c r="B104" s="1127"/>
      <c r="C104" s="1121"/>
      <c r="D104" s="1122"/>
      <c r="E104" s="1123"/>
      <c r="F104" s="1124"/>
    </row>
    <row r="105" spans="1:6" x14ac:dyDescent="0.25">
      <c r="A105" s="1119"/>
      <c r="B105" s="1127"/>
      <c r="C105" s="1121"/>
      <c r="D105" s="1122"/>
      <c r="E105" s="1123"/>
      <c r="F105" s="1124"/>
    </row>
    <row r="106" spans="1:6" x14ac:dyDescent="0.25">
      <c r="A106" s="1119"/>
      <c r="B106" s="1127"/>
      <c r="C106" s="1121"/>
      <c r="D106" s="1122"/>
      <c r="E106" s="1123"/>
      <c r="F106" s="1124"/>
    </row>
    <row r="107" spans="1:6" ht="13.8" thickBot="1" x14ac:dyDescent="0.3">
      <c r="A107" s="1134"/>
      <c r="B107" s="1135"/>
      <c r="C107" s="1232" t="s">
        <v>1195</v>
      </c>
      <c r="D107" s="1233"/>
      <c r="E107" s="1234"/>
      <c r="F107" s="1139">
        <f>SUM(F99,F97,F95)</f>
        <v>4500000</v>
      </c>
    </row>
    <row r="108" spans="1:6" x14ac:dyDescent="0.25">
      <c r="A108" s="1160"/>
      <c r="B108" s="1161"/>
      <c r="C108" s="1162"/>
      <c r="D108" s="1163"/>
      <c r="E108" s="1164"/>
      <c r="F108" s="1165"/>
    </row>
    <row r="109" spans="1:6" x14ac:dyDescent="0.25">
      <c r="A109" s="1166"/>
      <c r="B109" s="1158"/>
      <c r="C109" s="1167"/>
      <c r="D109" s="1156"/>
      <c r="E109" s="1168" t="s">
        <v>820</v>
      </c>
      <c r="F109" s="1169"/>
    </row>
    <row r="110" spans="1:6" x14ac:dyDescent="0.25">
      <c r="A110" s="1166"/>
      <c r="B110" s="1158"/>
      <c r="C110" s="1167"/>
      <c r="D110" s="1156"/>
      <c r="E110" s="1170"/>
      <c r="F110" s="1171"/>
    </row>
    <row r="111" spans="1:6" x14ac:dyDescent="0.25">
      <c r="A111" s="1091"/>
      <c r="B111" s="1172" t="s">
        <v>1200</v>
      </c>
      <c r="C111" s="1167"/>
      <c r="D111" s="1156"/>
      <c r="E111" s="1170"/>
      <c r="F111" s="1096"/>
    </row>
    <row r="112" spans="1:6" x14ac:dyDescent="0.25">
      <c r="A112" s="1091"/>
      <c r="B112" s="1173"/>
      <c r="C112" s="1167"/>
      <c r="D112" s="1156"/>
      <c r="E112" s="1170"/>
      <c r="F112" s="1096"/>
    </row>
    <row r="113" spans="1:6" x14ac:dyDescent="0.25">
      <c r="A113" s="1091"/>
      <c r="B113" s="1173"/>
      <c r="C113" s="1167"/>
      <c r="D113" s="1156"/>
      <c r="E113" s="1170"/>
      <c r="F113" s="1096"/>
    </row>
    <row r="114" spans="1:6" x14ac:dyDescent="0.25">
      <c r="A114" s="1091"/>
      <c r="B114" s="1145" t="s">
        <v>1071</v>
      </c>
      <c r="C114" s="1167"/>
      <c r="D114" s="1156"/>
      <c r="E114" s="1174"/>
      <c r="F114" s="1096">
        <f>F90</f>
        <v>0</v>
      </c>
    </row>
    <row r="115" spans="1:6" x14ac:dyDescent="0.25">
      <c r="A115" s="1091"/>
      <c r="B115" s="1173"/>
      <c r="C115" s="1167"/>
      <c r="D115" s="1156"/>
      <c r="E115" s="1170"/>
      <c r="F115" s="1096"/>
    </row>
    <row r="116" spans="1:6" x14ac:dyDescent="0.25">
      <c r="A116" s="1091"/>
      <c r="B116" s="1173"/>
      <c r="C116" s="1175"/>
      <c r="D116" s="1156"/>
      <c r="E116" s="1170"/>
      <c r="F116" s="1096"/>
    </row>
    <row r="117" spans="1:6" x14ac:dyDescent="0.25">
      <c r="A117" s="1091"/>
      <c r="B117" s="1145" t="s">
        <v>1201</v>
      </c>
      <c r="C117" s="1175"/>
      <c r="D117" s="1156"/>
      <c r="E117" s="1174"/>
      <c r="F117" s="1096">
        <f>F107</f>
        <v>4500000</v>
      </c>
    </row>
    <row r="118" spans="1:6" x14ac:dyDescent="0.25">
      <c r="A118" s="1091"/>
      <c r="B118" s="1173"/>
      <c r="C118" s="1175"/>
      <c r="D118" s="1156"/>
      <c r="E118" s="1174"/>
      <c r="F118" s="1096"/>
    </row>
    <row r="119" spans="1:6" x14ac:dyDescent="0.25">
      <c r="A119" s="1091"/>
      <c r="B119" s="1173"/>
      <c r="C119" s="1175"/>
      <c r="D119" s="1156"/>
      <c r="E119" s="1174"/>
      <c r="F119" s="1096"/>
    </row>
    <row r="120" spans="1:6" x14ac:dyDescent="0.25">
      <c r="A120" s="1091"/>
      <c r="B120" s="1173"/>
      <c r="C120" s="1175"/>
      <c r="D120" s="1156"/>
      <c r="E120" s="1174"/>
      <c r="F120" s="1096"/>
    </row>
    <row r="121" spans="1:6" x14ac:dyDescent="0.25">
      <c r="A121" s="1091"/>
      <c r="B121" s="1173"/>
      <c r="C121" s="1175"/>
      <c r="D121" s="1156"/>
      <c r="E121" s="1174"/>
      <c r="F121" s="1096"/>
    </row>
    <row r="122" spans="1:6" x14ac:dyDescent="0.25">
      <c r="A122" s="1091"/>
      <c r="B122" s="1173"/>
      <c r="C122" s="1175"/>
      <c r="D122" s="1156"/>
      <c r="E122" s="1174"/>
      <c r="F122" s="1096"/>
    </row>
    <row r="123" spans="1:6" x14ac:dyDescent="0.25">
      <c r="A123" s="1091"/>
      <c r="B123" s="1173"/>
      <c r="C123" s="1175"/>
      <c r="D123" s="1156"/>
      <c r="E123" s="1174"/>
      <c r="F123" s="1096"/>
    </row>
    <row r="124" spans="1:6" x14ac:dyDescent="0.25">
      <c r="A124" s="1091"/>
      <c r="B124" s="1173"/>
      <c r="C124" s="1175"/>
      <c r="D124" s="1156"/>
      <c r="E124" s="1174"/>
      <c r="F124" s="1096"/>
    </row>
    <row r="125" spans="1:6" x14ac:dyDescent="0.25">
      <c r="A125" s="1091"/>
      <c r="B125" s="1173"/>
      <c r="C125" s="1175"/>
      <c r="D125" s="1156"/>
      <c r="E125" s="1174"/>
      <c r="F125" s="1096"/>
    </row>
    <row r="126" spans="1:6" x14ac:dyDescent="0.25">
      <c r="A126" s="1091"/>
      <c r="B126" s="1173"/>
      <c r="C126" s="1175"/>
      <c r="D126" s="1156"/>
      <c r="E126" s="1174"/>
      <c r="F126" s="1096"/>
    </row>
    <row r="127" spans="1:6" x14ac:dyDescent="0.25">
      <c r="A127" s="1091"/>
      <c r="B127" s="1173"/>
      <c r="C127" s="1175"/>
      <c r="D127" s="1156"/>
      <c r="E127" s="1174"/>
      <c r="F127" s="1096"/>
    </row>
    <row r="128" spans="1:6" x14ac:dyDescent="0.25">
      <c r="A128" s="1091"/>
      <c r="B128" s="1173"/>
      <c r="C128" s="1175"/>
      <c r="D128" s="1156"/>
      <c r="E128" s="1174"/>
      <c r="F128" s="1096"/>
    </row>
    <row r="129" spans="1:6" x14ac:dyDescent="0.25">
      <c r="A129" s="1091"/>
      <c r="B129" s="1173"/>
      <c r="C129" s="1175"/>
      <c r="D129" s="1156"/>
      <c r="E129" s="1174"/>
      <c r="F129" s="1096"/>
    </row>
    <row r="130" spans="1:6" x14ac:dyDescent="0.25">
      <c r="A130" s="1091"/>
      <c r="B130" s="1173"/>
      <c r="C130" s="1175"/>
      <c r="D130" s="1156"/>
      <c r="E130" s="1174"/>
      <c r="F130" s="1096"/>
    </row>
    <row r="131" spans="1:6" x14ac:dyDescent="0.25">
      <c r="A131" s="1091"/>
      <c r="B131" s="1173"/>
      <c r="C131" s="1175"/>
      <c r="D131" s="1156"/>
      <c r="E131" s="1174"/>
      <c r="F131" s="1096"/>
    </row>
    <row r="132" spans="1:6" x14ac:dyDescent="0.25">
      <c r="A132" s="1091"/>
      <c r="B132" s="1173"/>
      <c r="C132" s="1175"/>
      <c r="D132" s="1156"/>
      <c r="E132" s="1174"/>
      <c r="F132" s="1096"/>
    </row>
    <row r="133" spans="1:6" x14ac:dyDescent="0.25">
      <c r="A133" s="1091"/>
      <c r="B133" s="1173"/>
      <c r="C133" s="1175"/>
      <c r="D133" s="1156"/>
      <c r="E133" s="1170"/>
      <c r="F133" s="1096"/>
    </row>
    <row r="134" spans="1:6" x14ac:dyDescent="0.25">
      <c r="A134" s="1091"/>
      <c r="B134" s="1173"/>
      <c r="C134" s="1175"/>
      <c r="D134" s="1156"/>
      <c r="E134" s="1170"/>
      <c r="F134" s="1096"/>
    </row>
    <row r="135" spans="1:6" ht="13.8" thickBot="1" x14ac:dyDescent="0.3">
      <c r="A135" s="1134"/>
      <c r="B135" s="1176" t="s">
        <v>826</v>
      </c>
      <c r="C135" s="1177"/>
      <c r="D135" s="1137"/>
      <c r="E135" s="1178"/>
      <c r="F135" s="1139">
        <f>SUM(F114:F118)</f>
        <v>4500000</v>
      </c>
    </row>
  </sheetData>
  <mergeCells count="2">
    <mergeCell ref="C90:E90"/>
    <mergeCell ref="C107:E10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BreakPreview" topLeftCell="A9" zoomScaleNormal="100" zoomScaleSheetLayoutView="100" workbookViewId="0">
      <selection activeCell="F20" sqref="F20"/>
    </sheetView>
  </sheetViews>
  <sheetFormatPr defaultRowHeight="13.2" x14ac:dyDescent="0.25"/>
  <cols>
    <col min="1" max="1" width="4.33203125" style="790" customWidth="1"/>
    <col min="2" max="2" width="45" style="12" customWidth="1"/>
    <col min="3" max="4" width="5.44140625" style="789" customWidth="1"/>
    <col min="5" max="5" width="14" style="12" customWidth="1"/>
    <col min="6" max="6" width="16.109375" style="12" customWidth="1"/>
    <col min="7" max="7" width="16.33203125" style="12" customWidth="1"/>
    <col min="8" max="256" width="9.109375" style="12"/>
    <col min="257" max="257" width="4.33203125" style="12" customWidth="1"/>
    <col min="258" max="258" width="45" style="12" customWidth="1"/>
    <col min="259" max="260" width="5.44140625" style="12" customWidth="1"/>
    <col min="261" max="261" width="14" style="12" customWidth="1"/>
    <col min="262" max="262" width="16.109375" style="12" customWidth="1"/>
    <col min="263" max="263" width="16.33203125" style="12" customWidth="1"/>
    <col min="264" max="512" width="9.109375" style="12"/>
    <col min="513" max="513" width="4.33203125" style="12" customWidth="1"/>
    <col min="514" max="514" width="45" style="12" customWidth="1"/>
    <col min="515" max="516" width="5.44140625" style="12" customWidth="1"/>
    <col min="517" max="517" width="14" style="12" customWidth="1"/>
    <col min="518" max="518" width="16.109375" style="12" customWidth="1"/>
    <col min="519" max="519" width="16.33203125" style="12" customWidth="1"/>
    <col min="520" max="768" width="9.109375" style="12"/>
    <col min="769" max="769" width="4.33203125" style="12" customWidth="1"/>
    <col min="770" max="770" width="45" style="12" customWidth="1"/>
    <col min="771" max="772" width="5.44140625" style="12" customWidth="1"/>
    <col min="773" max="773" width="14" style="12" customWidth="1"/>
    <col min="774" max="774" width="16.109375" style="12" customWidth="1"/>
    <col min="775" max="775" width="16.33203125" style="12" customWidth="1"/>
    <col min="776" max="1024" width="9.109375" style="12"/>
    <col min="1025" max="1025" width="4.33203125" style="12" customWidth="1"/>
    <col min="1026" max="1026" width="45" style="12" customWidth="1"/>
    <col min="1027" max="1028" width="5.44140625" style="12" customWidth="1"/>
    <col min="1029" max="1029" width="14" style="12" customWidth="1"/>
    <col min="1030" max="1030" width="16.109375" style="12" customWidth="1"/>
    <col min="1031" max="1031" width="16.33203125" style="12" customWidth="1"/>
    <col min="1032" max="1280" width="9.109375" style="12"/>
    <col min="1281" max="1281" width="4.33203125" style="12" customWidth="1"/>
    <col min="1282" max="1282" width="45" style="12" customWidth="1"/>
    <col min="1283" max="1284" width="5.44140625" style="12" customWidth="1"/>
    <col min="1285" max="1285" width="14" style="12" customWidth="1"/>
    <col min="1286" max="1286" width="16.109375" style="12" customWidth="1"/>
    <col min="1287" max="1287" width="16.33203125" style="12" customWidth="1"/>
    <col min="1288" max="1536" width="9.109375" style="12"/>
    <col min="1537" max="1537" width="4.33203125" style="12" customWidth="1"/>
    <col min="1538" max="1538" width="45" style="12" customWidth="1"/>
    <col min="1539" max="1540" width="5.44140625" style="12" customWidth="1"/>
    <col min="1541" max="1541" width="14" style="12" customWidth="1"/>
    <col min="1542" max="1542" width="16.109375" style="12" customWidth="1"/>
    <col min="1543" max="1543" width="16.33203125" style="12" customWidth="1"/>
    <col min="1544" max="1792" width="9.109375" style="12"/>
    <col min="1793" max="1793" width="4.33203125" style="12" customWidth="1"/>
    <col min="1794" max="1794" width="45" style="12" customWidth="1"/>
    <col min="1795" max="1796" width="5.44140625" style="12" customWidth="1"/>
    <col min="1797" max="1797" width="14" style="12" customWidth="1"/>
    <col min="1798" max="1798" width="16.109375" style="12" customWidth="1"/>
    <col min="1799" max="1799" width="16.33203125" style="12" customWidth="1"/>
    <col min="1800" max="2048" width="9.109375" style="12"/>
    <col min="2049" max="2049" width="4.33203125" style="12" customWidth="1"/>
    <col min="2050" max="2050" width="45" style="12" customWidth="1"/>
    <col min="2051" max="2052" width="5.44140625" style="12" customWidth="1"/>
    <col min="2053" max="2053" width="14" style="12" customWidth="1"/>
    <col min="2054" max="2054" width="16.109375" style="12" customWidth="1"/>
    <col min="2055" max="2055" width="16.33203125" style="12" customWidth="1"/>
    <col min="2056" max="2304" width="9.109375" style="12"/>
    <col min="2305" max="2305" width="4.33203125" style="12" customWidth="1"/>
    <col min="2306" max="2306" width="45" style="12" customWidth="1"/>
    <col min="2307" max="2308" width="5.44140625" style="12" customWidth="1"/>
    <col min="2309" max="2309" width="14" style="12" customWidth="1"/>
    <col min="2310" max="2310" width="16.109375" style="12" customWidth="1"/>
    <col min="2311" max="2311" width="16.33203125" style="12" customWidth="1"/>
    <col min="2312" max="2560" width="9.109375" style="12"/>
    <col min="2561" max="2561" width="4.33203125" style="12" customWidth="1"/>
    <col min="2562" max="2562" width="45" style="12" customWidth="1"/>
    <col min="2563" max="2564" width="5.44140625" style="12" customWidth="1"/>
    <col min="2565" max="2565" width="14" style="12" customWidth="1"/>
    <col min="2566" max="2566" width="16.109375" style="12" customWidth="1"/>
    <col min="2567" max="2567" width="16.33203125" style="12" customWidth="1"/>
    <col min="2568" max="2816" width="9.109375" style="12"/>
    <col min="2817" max="2817" width="4.33203125" style="12" customWidth="1"/>
    <col min="2818" max="2818" width="45" style="12" customWidth="1"/>
    <col min="2819" max="2820" width="5.44140625" style="12" customWidth="1"/>
    <col min="2821" max="2821" width="14" style="12" customWidth="1"/>
    <col min="2822" max="2822" width="16.109375" style="12" customWidth="1"/>
    <col min="2823" max="2823" width="16.33203125" style="12" customWidth="1"/>
    <col min="2824" max="3072" width="9.109375" style="12"/>
    <col min="3073" max="3073" width="4.33203125" style="12" customWidth="1"/>
    <col min="3074" max="3074" width="45" style="12" customWidth="1"/>
    <col min="3075" max="3076" width="5.44140625" style="12" customWidth="1"/>
    <col min="3077" max="3077" width="14" style="12" customWidth="1"/>
    <col min="3078" max="3078" width="16.109375" style="12" customWidth="1"/>
    <col min="3079" max="3079" width="16.33203125" style="12" customWidth="1"/>
    <col min="3080" max="3328" width="9.109375" style="12"/>
    <col min="3329" max="3329" width="4.33203125" style="12" customWidth="1"/>
    <col min="3330" max="3330" width="45" style="12" customWidth="1"/>
    <col min="3331" max="3332" width="5.44140625" style="12" customWidth="1"/>
    <col min="3333" max="3333" width="14" style="12" customWidth="1"/>
    <col min="3334" max="3334" width="16.109375" style="12" customWidth="1"/>
    <col min="3335" max="3335" width="16.33203125" style="12" customWidth="1"/>
    <col min="3336" max="3584" width="9.109375" style="12"/>
    <col min="3585" max="3585" width="4.33203125" style="12" customWidth="1"/>
    <col min="3586" max="3586" width="45" style="12" customWidth="1"/>
    <col min="3587" max="3588" width="5.44140625" style="12" customWidth="1"/>
    <col min="3589" max="3589" width="14" style="12" customWidth="1"/>
    <col min="3590" max="3590" width="16.109375" style="12" customWidth="1"/>
    <col min="3591" max="3591" width="16.33203125" style="12" customWidth="1"/>
    <col min="3592" max="3840" width="9.109375" style="12"/>
    <col min="3841" max="3841" width="4.33203125" style="12" customWidth="1"/>
    <col min="3842" max="3842" width="45" style="12" customWidth="1"/>
    <col min="3843" max="3844" width="5.44140625" style="12" customWidth="1"/>
    <col min="3845" max="3845" width="14" style="12" customWidth="1"/>
    <col min="3846" max="3846" width="16.109375" style="12" customWidth="1"/>
    <col min="3847" max="3847" width="16.33203125" style="12" customWidth="1"/>
    <col min="3848" max="4096" width="9.109375" style="12"/>
    <col min="4097" max="4097" width="4.33203125" style="12" customWidth="1"/>
    <col min="4098" max="4098" width="45" style="12" customWidth="1"/>
    <col min="4099" max="4100" width="5.44140625" style="12" customWidth="1"/>
    <col min="4101" max="4101" width="14" style="12" customWidth="1"/>
    <col min="4102" max="4102" width="16.109375" style="12" customWidth="1"/>
    <col min="4103" max="4103" width="16.33203125" style="12" customWidth="1"/>
    <col min="4104" max="4352" width="9.109375" style="12"/>
    <col min="4353" max="4353" width="4.33203125" style="12" customWidth="1"/>
    <col min="4354" max="4354" width="45" style="12" customWidth="1"/>
    <col min="4355" max="4356" width="5.44140625" style="12" customWidth="1"/>
    <col min="4357" max="4357" width="14" style="12" customWidth="1"/>
    <col min="4358" max="4358" width="16.109375" style="12" customWidth="1"/>
    <col min="4359" max="4359" width="16.33203125" style="12" customWidth="1"/>
    <col min="4360" max="4608" width="9.109375" style="12"/>
    <col min="4609" max="4609" width="4.33203125" style="12" customWidth="1"/>
    <col min="4610" max="4610" width="45" style="12" customWidth="1"/>
    <col min="4611" max="4612" width="5.44140625" style="12" customWidth="1"/>
    <col min="4613" max="4613" width="14" style="12" customWidth="1"/>
    <col min="4614" max="4614" width="16.109375" style="12" customWidth="1"/>
    <col min="4615" max="4615" width="16.33203125" style="12" customWidth="1"/>
    <col min="4616" max="4864" width="9.109375" style="12"/>
    <col min="4865" max="4865" width="4.33203125" style="12" customWidth="1"/>
    <col min="4866" max="4866" width="45" style="12" customWidth="1"/>
    <col min="4867" max="4868" width="5.44140625" style="12" customWidth="1"/>
    <col min="4869" max="4869" width="14" style="12" customWidth="1"/>
    <col min="4870" max="4870" width="16.109375" style="12" customWidth="1"/>
    <col min="4871" max="4871" width="16.33203125" style="12" customWidth="1"/>
    <col min="4872" max="5120" width="9.109375" style="12"/>
    <col min="5121" max="5121" width="4.33203125" style="12" customWidth="1"/>
    <col min="5122" max="5122" width="45" style="12" customWidth="1"/>
    <col min="5123" max="5124" width="5.44140625" style="12" customWidth="1"/>
    <col min="5125" max="5125" width="14" style="12" customWidth="1"/>
    <col min="5126" max="5126" width="16.109375" style="12" customWidth="1"/>
    <col min="5127" max="5127" width="16.33203125" style="12" customWidth="1"/>
    <col min="5128" max="5376" width="9.109375" style="12"/>
    <col min="5377" max="5377" width="4.33203125" style="12" customWidth="1"/>
    <col min="5378" max="5378" width="45" style="12" customWidth="1"/>
    <col min="5379" max="5380" width="5.44140625" style="12" customWidth="1"/>
    <col min="5381" max="5381" width="14" style="12" customWidth="1"/>
    <col min="5382" max="5382" width="16.109375" style="12" customWidth="1"/>
    <col min="5383" max="5383" width="16.33203125" style="12" customWidth="1"/>
    <col min="5384" max="5632" width="9.109375" style="12"/>
    <col min="5633" max="5633" width="4.33203125" style="12" customWidth="1"/>
    <col min="5634" max="5634" width="45" style="12" customWidth="1"/>
    <col min="5635" max="5636" width="5.44140625" style="12" customWidth="1"/>
    <col min="5637" max="5637" width="14" style="12" customWidth="1"/>
    <col min="5638" max="5638" width="16.109375" style="12" customWidth="1"/>
    <col min="5639" max="5639" width="16.33203125" style="12" customWidth="1"/>
    <col min="5640" max="5888" width="9.109375" style="12"/>
    <col min="5889" max="5889" width="4.33203125" style="12" customWidth="1"/>
    <col min="5890" max="5890" width="45" style="12" customWidth="1"/>
    <col min="5891" max="5892" width="5.44140625" style="12" customWidth="1"/>
    <col min="5893" max="5893" width="14" style="12" customWidth="1"/>
    <col min="5894" max="5894" width="16.109375" style="12" customWidth="1"/>
    <col min="5895" max="5895" width="16.33203125" style="12" customWidth="1"/>
    <col min="5896" max="6144" width="9.109375" style="12"/>
    <col min="6145" max="6145" width="4.33203125" style="12" customWidth="1"/>
    <col min="6146" max="6146" width="45" style="12" customWidth="1"/>
    <col min="6147" max="6148" width="5.44140625" style="12" customWidth="1"/>
    <col min="6149" max="6149" width="14" style="12" customWidth="1"/>
    <col min="6150" max="6150" width="16.109375" style="12" customWidth="1"/>
    <col min="6151" max="6151" width="16.33203125" style="12" customWidth="1"/>
    <col min="6152" max="6400" width="9.109375" style="12"/>
    <col min="6401" max="6401" width="4.33203125" style="12" customWidth="1"/>
    <col min="6402" max="6402" width="45" style="12" customWidth="1"/>
    <col min="6403" max="6404" width="5.44140625" style="12" customWidth="1"/>
    <col min="6405" max="6405" width="14" style="12" customWidth="1"/>
    <col min="6406" max="6406" width="16.109375" style="12" customWidth="1"/>
    <col min="6407" max="6407" width="16.33203125" style="12" customWidth="1"/>
    <col min="6408" max="6656" width="9.109375" style="12"/>
    <col min="6657" max="6657" width="4.33203125" style="12" customWidth="1"/>
    <col min="6658" max="6658" width="45" style="12" customWidth="1"/>
    <col min="6659" max="6660" width="5.44140625" style="12" customWidth="1"/>
    <col min="6661" max="6661" width="14" style="12" customWidth="1"/>
    <col min="6662" max="6662" width="16.109375" style="12" customWidth="1"/>
    <col min="6663" max="6663" width="16.33203125" style="12" customWidth="1"/>
    <col min="6664" max="6912" width="9.109375" style="12"/>
    <col min="6913" max="6913" width="4.33203125" style="12" customWidth="1"/>
    <col min="6914" max="6914" width="45" style="12" customWidth="1"/>
    <col min="6915" max="6916" width="5.44140625" style="12" customWidth="1"/>
    <col min="6917" max="6917" width="14" style="12" customWidth="1"/>
    <col min="6918" max="6918" width="16.109375" style="12" customWidth="1"/>
    <col min="6919" max="6919" width="16.33203125" style="12" customWidth="1"/>
    <col min="6920" max="7168" width="9.109375" style="12"/>
    <col min="7169" max="7169" width="4.33203125" style="12" customWidth="1"/>
    <col min="7170" max="7170" width="45" style="12" customWidth="1"/>
    <col min="7171" max="7172" width="5.44140625" style="12" customWidth="1"/>
    <col min="7173" max="7173" width="14" style="12" customWidth="1"/>
    <col min="7174" max="7174" width="16.109375" style="12" customWidth="1"/>
    <col min="7175" max="7175" width="16.33203125" style="12" customWidth="1"/>
    <col min="7176" max="7424" width="9.109375" style="12"/>
    <col min="7425" max="7425" width="4.33203125" style="12" customWidth="1"/>
    <col min="7426" max="7426" width="45" style="12" customWidth="1"/>
    <col min="7427" max="7428" width="5.44140625" style="12" customWidth="1"/>
    <col min="7429" max="7429" width="14" style="12" customWidth="1"/>
    <col min="7430" max="7430" width="16.109375" style="12" customWidth="1"/>
    <col min="7431" max="7431" width="16.33203125" style="12" customWidth="1"/>
    <col min="7432" max="7680" width="9.109375" style="12"/>
    <col min="7681" max="7681" width="4.33203125" style="12" customWidth="1"/>
    <col min="7682" max="7682" width="45" style="12" customWidth="1"/>
    <col min="7683" max="7684" width="5.44140625" style="12" customWidth="1"/>
    <col min="7685" max="7685" width="14" style="12" customWidth="1"/>
    <col min="7686" max="7686" width="16.109375" style="12" customWidth="1"/>
    <col min="7687" max="7687" width="16.33203125" style="12" customWidth="1"/>
    <col min="7688" max="7936" width="9.109375" style="12"/>
    <col min="7937" max="7937" width="4.33203125" style="12" customWidth="1"/>
    <col min="7938" max="7938" width="45" style="12" customWidth="1"/>
    <col min="7939" max="7940" width="5.44140625" style="12" customWidth="1"/>
    <col min="7941" max="7941" width="14" style="12" customWidth="1"/>
    <col min="7942" max="7942" width="16.109375" style="12" customWidth="1"/>
    <col min="7943" max="7943" width="16.33203125" style="12" customWidth="1"/>
    <col min="7944" max="8192" width="9.109375" style="12"/>
    <col min="8193" max="8193" width="4.33203125" style="12" customWidth="1"/>
    <col min="8194" max="8194" width="45" style="12" customWidth="1"/>
    <col min="8195" max="8196" width="5.44140625" style="12" customWidth="1"/>
    <col min="8197" max="8197" width="14" style="12" customWidth="1"/>
    <col min="8198" max="8198" width="16.109375" style="12" customWidth="1"/>
    <col min="8199" max="8199" width="16.33203125" style="12" customWidth="1"/>
    <col min="8200" max="8448" width="9.109375" style="12"/>
    <col min="8449" max="8449" width="4.33203125" style="12" customWidth="1"/>
    <col min="8450" max="8450" width="45" style="12" customWidth="1"/>
    <col min="8451" max="8452" width="5.44140625" style="12" customWidth="1"/>
    <col min="8453" max="8453" width="14" style="12" customWidth="1"/>
    <col min="8454" max="8454" width="16.109375" style="12" customWidth="1"/>
    <col min="8455" max="8455" width="16.33203125" style="12" customWidth="1"/>
    <col min="8456" max="8704" width="9.109375" style="12"/>
    <col min="8705" max="8705" width="4.33203125" style="12" customWidth="1"/>
    <col min="8706" max="8706" width="45" style="12" customWidth="1"/>
    <col min="8707" max="8708" width="5.44140625" style="12" customWidth="1"/>
    <col min="8709" max="8709" width="14" style="12" customWidth="1"/>
    <col min="8710" max="8710" width="16.109375" style="12" customWidth="1"/>
    <col min="8711" max="8711" width="16.33203125" style="12" customWidth="1"/>
    <col min="8712" max="8960" width="9.109375" style="12"/>
    <col min="8961" max="8961" width="4.33203125" style="12" customWidth="1"/>
    <col min="8962" max="8962" width="45" style="12" customWidth="1"/>
    <col min="8963" max="8964" width="5.44140625" style="12" customWidth="1"/>
    <col min="8965" max="8965" width="14" style="12" customWidth="1"/>
    <col min="8966" max="8966" width="16.109375" style="12" customWidth="1"/>
    <col min="8967" max="8967" width="16.33203125" style="12" customWidth="1"/>
    <col min="8968" max="9216" width="9.109375" style="12"/>
    <col min="9217" max="9217" width="4.33203125" style="12" customWidth="1"/>
    <col min="9218" max="9218" width="45" style="12" customWidth="1"/>
    <col min="9219" max="9220" width="5.44140625" style="12" customWidth="1"/>
    <col min="9221" max="9221" width="14" style="12" customWidth="1"/>
    <col min="9222" max="9222" width="16.109375" style="12" customWidth="1"/>
    <col min="9223" max="9223" width="16.33203125" style="12" customWidth="1"/>
    <col min="9224" max="9472" width="9.109375" style="12"/>
    <col min="9473" max="9473" width="4.33203125" style="12" customWidth="1"/>
    <col min="9474" max="9474" width="45" style="12" customWidth="1"/>
    <col min="9475" max="9476" width="5.44140625" style="12" customWidth="1"/>
    <col min="9477" max="9477" width="14" style="12" customWidth="1"/>
    <col min="9478" max="9478" width="16.109375" style="12" customWidth="1"/>
    <col min="9479" max="9479" width="16.33203125" style="12" customWidth="1"/>
    <col min="9480" max="9728" width="9.109375" style="12"/>
    <col min="9729" max="9729" width="4.33203125" style="12" customWidth="1"/>
    <col min="9730" max="9730" width="45" style="12" customWidth="1"/>
    <col min="9731" max="9732" width="5.44140625" style="12" customWidth="1"/>
    <col min="9733" max="9733" width="14" style="12" customWidth="1"/>
    <col min="9734" max="9734" width="16.109375" style="12" customWidth="1"/>
    <col min="9735" max="9735" width="16.33203125" style="12" customWidth="1"/>
    <col min="9736" max="9984" width="9.109375" style="12"/>
    <col min="9985" max="9985" width="4.33203125" style="12" customWidth="1"/>
    <col min="9986" max="9986" width="45" style="12" customWidth="1"/>
    <col min="9987" max="9988" width="5.44140625" style="12" customWidth="1"/>
    <col min="9989" max="9989" width="14" style="12" customWidth="1"/>
    <col min="9990" max="9990" width="16.109375" style="12" customWidth="1"/>
    <col min="9991" max="9991" width="16.33203125" style="12" customWidth="1"/>
    <col min="9992" max="10240" width="9.109375" style="12"/>
    <col min="10241" max="10241" width="4.33203125" style="12" customWidth="1"/>
    <col min="10242" max="10242" width="45" style="12" customWidth="1"/>
    <col min="10243" max="10244" width="5.44140625" style="12" customWidth="1"/>
    <col min="10245" max="10245" width="14" style="12" customWidth="1"/>
    <col min="10246" max="10246" width="16.109375" style="12" customWidth="1"/>
    <col min="10247" max="10247" width="16.33203125" style="12" customWidth="1"/>
    <col min="10248" max="10496" width="9.109375" style="12"/>
    <col min="10497" max="10497" width="4.33203125" style="12" customWidth="1"/>
    <col min="10498" max="10498" width="45" style="12" customWidth="1"/>
    <col min="10499" max="10500" width="5.44140625" style="12" customWidth="1"/>
    <col min="10501" max="10501" width="14" style="12" customWidth="1"/>
    <col min="10502" max="10502" width="16.109375" style="12" customWidth="1"/>
    <col min="10503" max="10503" width="16.33203125" style="12" customWidth="1"/>
    <col min="10504" max="10752" width="9.109375" style="12"/>
    <col min="10753" max="10753" width="4.33203125" style="12" customWidth="1"/>
    <col min="10754" max="10754" width="45" style="12" customWidth="1"/>
    <col min="10755" max="10756" width="5.44140625" style="12" customWidth="1"/>
    <col min="10757" max="10757" width="14" style="12" customWidth="1"/>
    <col min="10758" max="10758" width="16.109375" style="12" customWidth="1"/>
    <col min="10759" max="10759" width="16.33203125" style="12" customWidth="1"/>
    <col min="10760" max="11008" width="9.109375" style="12"/>
    <col min="11009" max="11009" width="4.33203125" style="12" customWidth="1"/>
    <col min="11010" max="11010" width="45" style="12" customWidth="1"/>
    <col min="11011" max="11012" width="5.44140625" style="12" customWidth="1"/>
    <col min="11013" max="11013" width="14" style="12" customWidth="1"/>
    <col min="11014" max="11014" width="16.109375" style="12" customWidth="1"/>
    <col min="11015" max="11015" width="16.33203125" style="12" customWidth="1"/>
    <col min="11016" max="11264" width="9.109375" style="12"/>
    <col min="11265" max="11265" width="4.33203125" style="12" customWidth="1"/>
    <col min="11266" max="11266" width="45" style="12" customWidth="1"/>
    <col min="11267" max="11268" width="5.44140625" style="12" customWidth="1"/>
    <col min="11269" max="11269" width="14" style="12" customWidth="1"/>
    <col min="11270" max="11270" width="16.109375" style="12" customWidth="1"/>
    <col min="11271" max="11271" width="16.33203125" style="12" customWidth="1"/>
    <col min="11272" max="11520" width="9.109375" style="12"/>
    <col min="11521" max="11521" width="4.33203125" style="12" customWidth="1"/>
    <col min="11522" max="11522" width="45" style="12" customWidth="1"/>
    <col min="11523" max="11524" width="5.44140625" style="12" customWidth="1"/>
    <col min="11525" max="11525" width="14" style="12" customWidth="1"/>
    <col min="11526" max="11526" width="16.109375" style="12" customWidth="1"/>
    <col min="11527" max="11527" width="16.33203125" style="12" customWidth="1"/>
    <col min="11528" max="11776" width="9.109375" style="12"/>
    <col min="11777" max="11777" width="4.33203125" style="12" customWidth="1"/>
    <col min="11778" max="11778" width="45" style="12" customWidth="1"/>
    <col min="11779" max="11780" width="5.44140625" style="12" customWidth="1"/>
    <col min="11781" max="11781" width="14" style="12" customWidth="1"/>
    <col min="11782" max="11782" width="16.109375" style="12" customWidth="1"/>
    <col min="11783" max="11783" width="16.33203125" style="12" customWidth="1"/>
    <col min="11784" max="12032" width="9.109375" style="12"/>
    <col min="12033" max="12033" width="4.33203125" style="12" customWidth="1"/>
    <col min="12034" max="12034" width="45" style="12" customWidth="1"/>
    <col min="12035" max="12036" width="5.44140625" style="12" customWidth="1"/>
    <col min="12037" max="12037" width="14" style="12" customWidth="1"/>
    <col min="12038" max="12038" width="16.109375" style="12" customWidth="1"/>
    <col min="12039" max="12039" width="16.33203125" style="12" customWidth="1"/>
    <col min="12040" max="12288" width="9.109375" style="12"/>
    <col min="12289" max="12289" width="4.33203125" style="12" customWidth="1"/>
    <col min="12290" max="12290" width="45" style="12" customWidth="1"/>
    <col min="12291" max="12292" width="5.44140625" style="12" customWidth="1"/>
    <col min="12293" max="12293" width="14" style="12" customWidth="1"/>
    <col min="12294" max="12294" width="16.109375" style="12" customWidth="1"/>
    <col min="12295" max="12295" width="16.33203125" style="12" customWidth="1"/>
    <col min="12296" max="12544" width="9.109375" style="12"/>
    <col min="12545" max="12545" width="4.33203125" style="12" customWidth="1"/>
    <col min="12546" max="12546" width="45" style="12" customWidth="1"/>
    <col min="12547" max="12548" width="5.44140625" style="12" customWidth="1"/>
    <col min="12549" max="12549" width="14" style="12" customWidth="1"/>
    <col min="12550" max="12550" width="16.109375" style="12" customWidth="1"/>
    <col min="12551" max="12551" width="16.33203125" style="12" customWidth="1"/>
    <col min="12552" max="12800" width="9.109375" style="12"/>
    <col min="12801" max="12801" width="4.33203125" style="12" customWidth="1"/>
    <col min="12802" max="12802" width="45" style="12" customWidth="1"/>
    <col min="12803" max="12804" width="5.44140625" style="12" customWidth="1"/>
    <col min="12805" max="12805" width="14" style="12" customWidth="1"/>
    <col min="12806" max="12806" width="16.109375" style="12" customWidth="1"/>
    <col min="12807" max="12807" width="16.33203125" style="12" customWidth="1"/>
    <col min="12808" max="13056" width="9.109375" style="12"/>
    <col min="13057" max="13057" width="4.33203125" style="12" customWidth="1"/>
    <col min="13058" max="13058" width="45" style="12" customWidth="1"/>
    <col min="13059" max="13060" width="5.44140625" style="12" customWidth="1"/>
    <col min="13061" max="13061" width="14" style="12" customWidth="1"/>
    <col min="13062" max="13062" width="16.109375" style="12" customWidth="1"/>
    <col min="13063" max="13063" width="16.33203125" style="12" customWidth="1"/>
    <col min="13064" max="13312" width="9.109375" style="12"/>
    <col min="13313" max="13313" width="4.33203125" style="12" customWidth="1"/>
    <col min="13314" max="13314" width="45" style="12" customWidth="1"/>
    <col min="13315" max="13316" width="5.44140625" style="12" customWidth="1"/>
    <col min="13317" max="13317" width="14" style="12" customWidth="1"/>
    <col min="13318" max="13318" width="16.109375" style="12" customWidth="1"/>
    <col min="13319" max="13319" width="16.33203125" style="12" customWidth="1"/>
    <col min="13320" max="13568" width="9.109375" style="12"/>
    <col min="13569" max="13569" width="4.33203125" style="12" customWidth="1"/>
    <col min="13570" max="13570" width="45" style="12" customWidth="1"/>
    <col min="13571" max="13572" width="5.44140625" style="12" customWidth="1"/>
    <col min="13573" max="13573" width="14" style="12" customWidth="1"/>
    <col min="13574" max="13574" width="16.109375" style="12" customWidth="1"/>
    <col min="13575" max="13575" width="16.33203125" style="12" customWidth="1"/>
    <col min="13576" max="13824" width="9.109375" style="12"/>
    <col min="13825" max="13825" width="4.33203125" style="12" customWidth="1"/>
    <col min="13826" max="13826" width="45" style="12" customWidth="1"/>
    <col min="13827" max="13828" width="5.44140625" style="12" customWidth="1"/>
    <col min="13829" max="13829" width="14" style="12" customWidth="1"/>
    <col min="13830" max="13830" width="16.109375" style="12" customWidth="1"/>
    <col min="13831" max="13831" width="16.33203125" style="12" customWidth="1"/>
    <col min="13832" max="14080" width="9.109375" style="12"/>
    <col min="14081" max="14081" width="4.33203125" style="12" customWidth="1"/>
    <col min="14082" max="14082" width="45" style="12" customWidth="1"/>
    <col min="14083" max="14084" width="5.44140625" style="12" customWidth="1"/>
    <col min="14085" max="14085" width="14" style="12" customWidth="1"/>
    <col min="14086" max="14086" width="16.109375" style="12" customWidth="1"/>
    <col min="14087" max="14087" width="16.33203125" style="12" customWidth="1"/>
    <col min="14088" max="14336" width="9.109375" style="12"/>
    <col min="14337" max="14337" width="4.33203125" style="12" customWidth="1"/>
    <col min="14338" max="14338" width="45" style="12" customWidth="1"/>
    <col min="14339" max="14340" width="5.44140625" style="12" customWidth="1"/>
    <col min="14341" max="14341" width="14" style="12" customWidth="1"/>
    <col min="14342" max="14342" width="16.109375" style="12" customWidth="1"/>
    <col min="14343" max="14343" width="16.33203125" style="12" customWidth="1"/>
    <col min="14344" max="14592" width="9.109375" style="12"/>
    <col min="14593" max="14593" width="4.33203125" style="12" customWidth="1"/>
    <col min="14594" max="14594" width="45" style="12" customWidth="1"/>
    <col min="14595" max="14596" width="5.44140625" style="12" customWidth="1"/>
    <col min="14597" max="14597" width="14" style="12" customWidth="1"/>
    <col min="14598" max="14598" width="16.109375" style="12" customWidth="1"/>
    <col min="14599" max="14599" width="16.33203125" style="12" customWidth="1"/>
    <col min="14600" max="14848" width="9.109375" style="12"/>
    <col min="14849" max="14849" width="4.33203125" style="12" customWidth="1"/>
    <col min="14850" max="14850" width="45" style="12" customWidth="1"/>
    <col min="14851" max="14852" width="5.44140625" style="12" customWidth="1"/>
    <col min="14853" max="14853" width="14" style="12" customWidth="1"/>
    <col min="14854" max="14854" width="16.109375" style="12" customWidth="1"/>
    <col min="14855" max="14855" width="16.33203125" style="12" customWidth="1"/>
    <col min="14856" max="15104" width="9.109375" style="12"/>
    <col min="15105" max="15105" width="4.33203125" style="12" customWidth="1"/>
    <col min="15106" max="15106" width="45" style="12" customWidth="1"/>
    <col min="15107" max="15108" width="5.44140625" style="12" customWidth="1"/>
    <col min="15109" max="15109" width="14" style="12" customWidth="1"/>
    <col min="15110" max="15110" width="16.109375" style="12" customWidth="1"/>
    <col min="15111" max="15111" width="16.33203125" style="12" customWidth="1"/>
    <col min="15112" max="15360" width="9.109375" style="12"/>
    <col min="15361" max="15361" width="4.33203125" style="12" customWidth="1"/>
    <col min="15362" max="15362" width="45" style="12" customWidth="1"/>
    <col min="15363" max="15364" width="5.44140625" style="12" customWidth="1"/>
    <col min="15365" max="15365" width="14" style="12" customWidth="1"/>
    <col min="15366" max="15366" width="16.109375" style="12" customWidth="1"/>
    <col min="15367" max="15367" width="16.33203125" style="12" customWidth="1"/>
    <col min="15368" max="15616" width="9.109375" style="12"/>
    <col min="15617" max="15617" width="4.33203125" style="12" customWidth="1"/>
    <col min="15618" max="15618" width="45" style="12" customWidth="1"/>
    <col min="15619" max="15620" width="5.44140625" style="12" customWidth="1"/>
    <col min="15621" max="15621" width="14" style="12" customWidth="1"/>
    <col min="15622" max="15622" width="16.109375" style="12" customWidth="1"/>
    <col min="15623" max="15623" width="16.33203125" style="12" customWidth="1"/>
    <col min="15624" max="15872" width="9.109375" style="12"/>
    <col min="15873" max="15873" width="4.33203125" style="12" customWidth="1"/>
    <col min="15874" max="15874" width="45" style="12" customWidth="1"/>
    <col min="15875" max="15876" width="5.44140625" style="12" customWidth="1"/>
    <col min="15877" max="15877" width="14" style="12" customWidth="1"/>
    <col min="15878" max="15878" width="16.109375" style="12" customWidth="1"/>
    <col min="15879" max="15879" width="16.33203125" style="12" customWidth="1"/>
    <col min="15880" max="16128" width="9.109375" style="12"/>
    <col min="16129" max="16129" width="4.33203125" style="12" customWidth="1"/>
    <col min="16130" max="16130" width="45" style="12" customWidth="1"/>
    <col min="16131" max="16132" width="5.44140625" style="12" customWidth="1"/>
    <col min="16133" max="16133" width="14" style="12" customWidth="1"/>
    <col min="16134" max="16134" width="16.109375" style="12" customWidth="1"/>
    <col min="16135" max="16135" width="16.33203125" style="12" customWidth="1"/>
    <col min="16136" max="16384" width="9.109375" style="12"/>
  </cols>
  <sheetData>
    <row r="1" spans="1:7" x14ac:dyDescent="0.25">
      <c r="A1" s="791"/>
      <c r="B1" s="792"/>
      <c r="C1" s="793"/>
      <c r="D1" s="793"/>
      <c r="E1" s="794"/>
    </row>
    <row r="2" spans="1:7" ht="30" x14ac:dyDescent="0.5">
      <c r="A2" s="1235" t="s">
        <v>1154</v>
      </c>
      <c r="B2" s="1235"/>
      <c r="C2" s="1235"/>
      <c r="D2" s="1235"/>
      <c r="E2" s="1235"/>
      <c r="F2" s="758"/>
    </row>
    <row r="3" spans="1:7" ht="15.75" customHeight="1" x14ac:dyDescent="0.5">
      <c r="A3" s="791"/>
      <c r="B3" s="792"/>
      <c r="C3" s="758"/>
      <c r="D3" s="758"/>
      <c r="E3" s="758"/>
      <c r="F3" s="759"/>
    </row>
    <row r="4" spans="1:7" ht="15.75" customHeight="1" x14ac:dyDescent="0.25">
      <c r="A4" s="760" t="s">
        <v>1155</v>
      </c>
      <c r="B4" s="761" t="s">
        <v>1156</v>
      </c>
      <c r="C4" s="762" t="s">
        <v>1157</v>
      </c>
      <c r="D4" s="763" t="s">
        <v>1158</v>
      </c>
      <c r="E4" s="764" t="s">
        <v>1159</v>
      </c>
      <c r="F4" s="765" t="s">
        <v>1160</v>
      </c>
    </row>
    <row r="5" spans="1:7" ht="15.75" customHeight="1" x14ac:dyDescent="0.25">
      <c r="A5" s="795"/>
      <c r="B5" s="766"/>
      <c r="C5" s="793"/>
      <c r="D5" s="793"/>
      <c r="E5" s="796"/>
      <c r="F5" s="759"/>
    </row>
    <row r="6" spans="1:7" ht="15.75" customHeight="1" x14ac:dyDescent="0.25">
      <c r="A6" s="795">
        <v>1</v>
      </c>
      <c r="B6" s="797" t="s">
        <v>1177</v>
      </c>
      <c r="C6" s="793" t="s">
        <v>315</v>
      </c>
      <c r="D6" s="793"/>
      <c r="E6" s="796"/>
      <c r="F6" s="759">
        <f>' PRELIMINARIES - BILL NR 1'!E157</f>
        <v>500000</v>
      </c>
    </row>
    <row r="7" spans="1:7" ht="15.75" customHeight="1" x14ac:dyDescent="0.25">
      <c r="A7" s="795"/>
      <c r="B7" s="797"/>
      <c r="C7" s="793"/>
      <c r="D7" s="793"/>
      <c r="E7" s="796"/>
      <c r="F7" s="759"/>
    </row>
    <row r="8" spans="1:7" ht="24.6" x14ac:dyDescent="0.25">
      <c r="A8" s="795">
        <v>2</v>
      </c>
      <c r="B8" s="767" t="s">
        <v>1161</v>
      </c>
      <c r="C8" s="798"/>
      <c r="D8" s="793"/>
      <c r="E8" s="796"/>
      <c r="F8" s="759">
        <f>'EXTENSION - BILL NR 2'!F1627</f>
        <v>6500000</v>
      </c>
    </row>
    <row r="9" spans="1:7" ht="15.75" customHeight="1" x14ac:dyDescent="0.25">
      <c r="A9" s="795"/>
      <c r="B9" s="797"/>
      <c r="C9" s="793"/>
      <c r="D9" s="793"/>
      <c r="E9" s="796"/>
      <c r="F9" s="759"/>
    </row>
    <row r="10" spans="1:7" ht="15.75" customHeight="1" x14ac:dyDescent="0.25">
      <c r="A10" s="795">
        <v>3</v>
      </c>
      <c r="B10" s="768" t="s">
        <v>1162</v>
      </c>
      <c r="C10" s="798"/>
      <c r="D10" s="793"/>
      <c r="E10" s="796"/>
      <c r="F10" s="759">
        <f>'RENOVATION OF EXTG - BILL NR 3 '!F852</f>
        <v>9450000</v>
      </c>
    </row>
    <row r="11" spans="1:7" ht="15.75" customHeight="1" x14ac:dyDescent="0.25">
      <c r="A11" s="795"/>
      <c r="B11" s="768"/>
      <c r="C11" s="798"/>
      <c r="D11" s="793"/>
      <c r="E11" s="796"/>
      <c r="F11" s="759"/>
    </row>
    <row r="12" spans="1:7" ht="15.75" customHeight="1" x14ac:dyDescent="0.25">
      <c r="A12" s="795">
        <v>4</v>
      </c>
      <c r="B12" s="768" t="s">
        <v>1163</v>
      </c>
      <c r="C12" s="798"/>
      <c r="D12" s="793"/>
      <c r="E12" s="796"/>
      <c r="F12" s="759">
        <f>'GATE HOUSE - BILL NR 4'!F768</f>
        <v>3000000</v>
      </c>
      <c r="G12" s="89"/>
    </row>
    <row r="13" spans="1:7" ht="15.75" customHeight="1" x14ac:dyDescent="0.25">
      <c r="A13" s="795"/>
      <c r="B13" s="768"/>
      <c r="C13" s="798"/>
      <c r="D13" s="793"/>
      <c r="E13" s="796"/>
      <c r="F13" s="759"/>
      <c r="G13" s="89"/>
    </row>
    <row r="14" spans="1:7" ht="15.75" customHeight="1" x14ac:dyDescent="0.25">
      <c r="A14" s="795">
        <v>5</v>
      </c>
      <c r="B14" s="768" t="s">
        <v>1164</v>
      </c>
      <c r="C14" s="798"/>
      <c r="D14" s="793"/>
      <c r="E14" s="796"/>
      <c r="F14" s="759">
        <f>'EXT WORK - BILL NR 5'!F382</f>
        <v>10000000</v>
      </c>
      <c r="G14" s="89"/>
    </row>
    <row r="15" spans="1:7" ht="15.75" customHeight="1" thickBot="1" x14ac:dyDescent="0.3">
      <c r="A15" s="795"/>
      <c r="B15" s="768"/>
      <c r="C15" s="798"/>
      <c r="D15" s="793"/>
      <c r="E15" s="796"/>
      <c r="F15" s="769"/>
      <c r="G15" s="89"/>
    </row>
    <row r="16" spans="1:7" ht="15.75" customHeight="1" x14ac:dyDescent="0.25">
      <c r="A16" s="795"/>
      <c r="B16" s="770"/>
      <c r="C16" s="793"/>
      <c r="D16" s="793"/>
      <c r="E16" s="796"/>
      <c r="F16" s="771">
        <f>SUM(F5:F15)</f>
        <v>29450000</v>
      </c>
    </row>
    <row r="17" spans="1:7" ht="15.75" customHeight="1" x14ac:dyDescent="0.25">
      <c r="A17" s="795">
        <v>6</v>
      </c>
      <c r="B17" s="1179" t="s">
        <v>1202</v>
      </c>
      <c r="C17" s="793"/>
      <c r="D17" s="793"/>
      <c r="E17" s="796"/>
      <c r="F17" s="771">
        <f>'ADDENDUM - BILL NR 6'!F135</f>
        <v>4500000</v>
      </c>
      <c r="G17" s="89"/>
    </row>
    <row r="18" spans="1:7" ht="15.75" customHeight="1" x14ac:dyDescent="0.25">
      <c r="A18" s="795"/>
      <c r="B18" s="770"/>
      <c r="C18" s="793"/>
      <c r="D18" s="793"/>
      <c r="E18" s="796"/>
      <c r="F18" s="771"/>
    </row>
    <row r="19" spans="1:7" ht="15.75" customHeight="1" x14ac:dyDescent="0.25">
      <c r="A19" s="795">
        <v>7</v>
      </c>
      <c r="B19" s="770" t="s">
        <v>1165</v>
      </c>
      <c r="C19" s="793"/>
      <c r="D19" s="793"/>
      <c r="E19" s="796"/>
      <c r="F19" s="771">
        <f>SUM(F16+F17)*0.075</f>
        <v>2546250</v>
      </c>
    </row>
    <row r="20" spans="1:7" ht="15.75" customHeight="1" thickBot="1" x14ac:dyDescent="0.3">
      <c r="A20" s="795"/>
      <c r="B20" s="770"/>
      <c r="C20" s="793"/>
      <c r="D20" s="793"/>
      <c r="E20" s="796"/>
      <c r="F20" s="772"/>
    </row>
    <row r="21" spans="1:7" ht="15.75" customHeight="1" x14ac:dyDescent="0.25">
      <c r="A21" s="795"/>
      <c r="B21" s="770" t="s">
        <v>1166</v>
      </c>
      <c r="C21" s="761"/>
      <c r="D21" s="761"/>
      <c r="E21" s="773"/>
      <c r="F21" s="774">
        <f>SUM(F16:F19)</f>
        <v>36496250</v>
      </c>
    </row>
    <row r="22" spans="1:7" ht="13.5" customHeight="1" x14ac:dyDescent="0.25">
      <c r="A22" s="775"/>
      <c r="B22" s="776" t="s">
        <v>1167</v>
      </c>
      <c r="C22" s="761"/>
      <c r="D22" s="761"/>
      <c r="E22" s="773"/>
      <c r="F22" s="777"/>
    </row>
    <row r="23" spans="1:7" x14ac:dyDescent="0.25">
      <c r="A23" s="795"/>
      <c r="B23" s="792"/>
      <c r="C23" s="761"/>
      <c r="D23" s="761"/>
      <c r="E23" s="773"/>
      <c r="F23" s="774"/>
    </row>
    <row r="24" spans="1:7" ht="53.25" customHeight="1" x14ac:dyDescent="0.25">
      <c r="A24" s="795">
        <v>8</v>
      </c>
      <c r="B24" s="241" t="s">
        <v>1168</v>
      </c>
      <c r="C24" s="761"/>
      <c r="D24" s="761"/>
      <c r="E24" s="773">
        <v>20000000</v>
      </c>
      <c r="F24" s="778">
        <f>E24</f>
        <v>20000000</v>
      </c>
    </row>
    <row r="25" spans="1:7" x14ac:dyDescent="0.25">
      <c r="A25" s="791"/>
      <c r="B25" s="770"/>
      <c r="C25" s="761"/>
      <c r="D25" s="761"/>
      <c r="E25" s="779"/>
      <c r="F25" s="780"/>
      <c r="G25" s="89"/>
    </row>
    <row r="26" spans="1:7" x14ac:dyDescent="0.25">
      <c r="A26" s="791"/>
      <c r="B26" s="770"/>
      <c r="C26" s="761"/>
      <c r="D26" s="761"/>
      <c r="E26" s="779"/>
      <c r="F26" s="780"/>
      <c r="G26" s="89"/>
    </row>
    <row r="27" spans="1:7" x14ac:dyDescent="0.25">
      <c r="A27" s="791"/>
      <c r="B27" s="770"/>
      <c r="C27" s="761"/>
      <c r="D27" s="761"/>
      <c r="E27" s="779"/>
      <c r="F27" s="780"/>
      <c r="G27" s="89"/>
    </row>
    <row r="28" spans="1:7" x14ac:dyDescent="0.25">
      <c r="A28" s="791"/>
      <c r="B28" s="781"/>
      <c r="C28" s="761"/>
      <c r="D28" s="761"/>
      <c r="E28" s="782"/>
      <c r="F28" s="774"/>
    </row>
    <row r="29" spans="1:7" ht="18" thickBot="1" x14ac:dyDescent="0.35">
      <c r="A29" s="791"/>
      <c r="B29" s="783" t="s">
        <v>1169</v>
      </c>
      <c r="C29" s="784"/>
      <c r="D29" s="784"/>
      <c r="E29" s="785"/>
      <c r="F29" s="786">
        <f>SUM(F21:F27)</f>
        <v>56496250</v>
      </c>
    </row>
    <row r="30" spans="1:7" ht="13.8" thickTop="1" x14ac:dyDescent="0.25">
      <c r="A30" s="791"/>
      <c r="B30" s="792"/>
      <c r="C30" s="793"/>
      <c r="D30" s="793"/>
      <c r="E30" s="794"/>
      <c r="F30" s="787"/>
    </row>
    <row r="31" spans="1:7" x14ac:dyDescent="0.25">
      <c r="A31" s="791"/>
      <c r="B31" s="792"/>
      <c r="C31" s="793"/>
      <c r="D31" s="793"/>
      <c r="E31" s="794"/>
      <c r="F31" s="787"/>
    </row>
    <row r="32" spans="1:7" x14ac:dyDescent="0.25">
      <c r="A32" s="788" t="s">
        <v>1170</v>
      </c>
      <c r="B32" s="792"/>
      <c r="C32" s="793"/>
      <c r="D32" s="793"/>
      <c r="E32" s="794"/>
      <c r="F32" s="787"/>
    </row>
    <row r="33" spans="1:6" ht="16.5" customHeight="1" x14ac:dyDescent="0.25">
      <c r="A33" s="788"/>
      <c r="B33" s="792"/>
      <c r="C33" s="793"/>
      <c r="D33" s="793"/>
      <c r="E33" s="794"/>
      <c r="F33" s="787"/>
    </row>
    <row r="34" spans="1:6" x14ac:dyDescent="0.25">
      <c r="A34" s="791"/>
      <c r="B34" s="792"/>
      <c r="C34" s="793"/>
      <c r="D34" s="793"/>
      <c r="E34" s="794"/>
      <c r="F34" s="787"/>
    </row>
    <row r="35" spans="1:6" x14ac:dyDescent="0.25">
      <c r="A35" s="788" t="s">
        <v>1171</v>
      </c>
      <c r="B35" s="792"/>
      <c r="C35" s="12"/>
      <c r="D35" s="793"/>
      <c r="E35" s="794"/>
      <c r="F35" s="787"/>
    </row>
    <row r="36" spans="1:6" ht="15.75" customHeight="1" x14ac:dyDescent="0.25">
      <c r="A36" s="791" t="s">
        <v>1172</v>
      </c>
      <c r="B36" s="792"/>
      <c r="C36" s="793"/>
      <c r="D36" s="793"/>
      <c r="E36" s="794"/>
      <c r="F36" s="787"/>
    </row>
    <row r="37" spans="1:6" ht="15.75" customHeight="1" x14ac:dyDescent="0.25">
      <c r="A37" s="791"/>
      <c r="B37" s="792"/>
      <c r="C37" s="793"/>
      <c r="D37" s="793"/>
      <c r="E37" s="794"/>
      <c r="F37" s="787"/>
    </row>
    <row r="38" spans="1:6" x14ac:dyDescent="0.25">
      <c r="A38" s="791"/>
      <c r="B38" s="792"/>
      <c r="C38" s="793" t="s">
        <v>1173</v>
      </c>
      <c r="D38" s="793"/>
      <c r="E38" s="794"/>
      <c r="F38" s="787"/>
    </row>
    <row r="39" spans="1:6" x14ac:dyDescent="0.25">
      <c r="A39" s="791"/>
      <c r="B39" s="792"/>
      <c r="C39" s="793" t="s">
        <v>1174</v>
      </c>
      <c r="E39" s="787"/>
      <c r="F39" s="787"/>
    </row>
    <row r="40" spans="1:6" x14ac:dyDescent="0.25">
      <c r="A40" s="791"/>
      <c r="B40" s="792"/>
      <c r="C40" s="793"/>
      <c r="E40" s="787"/>
      <c r="F40" s="787"/>
    </row>
    <row r="41" spans="1:6" x14ac:dyDescent="0.25">
      <c r="A41" s="788" t="s">
        <v>1175</v>
      </c>
      <c r="B41" s="792"/>
      <c r="E41" s="787"/>
      <c r="F41" s="787"/>
    </row>
    <row r="42" spans="1:6" x14ac:dyDescent="0.25">
      <c r="A42" s="791" t="s">
        <v>1176</v>
      </c>
      <c r="B42" s="792"/>
      <c r="E42" s="787"/>
      <c r="F42" s="787"/>
    </row>
    <row r="43" spans="1:6" x14ac:dyDescent="0.25">
      <c r="E43" s="787"/>
      <c r="F43" s="787"/>
    </row>
    <row r="44" spans="1:6" x14ac:dyDescent="0.25">
      <c r="E44" s="787"/>
      <c r="F44" s="787"/>
    </row>
    <row r="45" spans="1:6" ht="15.75" customHeight="1" x14ac:dyDescent="0.25">
      <c r="E45" s="787"/>
      <c r="F45" s="787"/>
    </row>
    <row r="46" spans="1:6" x14ac:dyDescent="0.25">
      <c r="E46" s="787"/>
      <c r="F46" s="787"/>
    </row>
    <row r="47" spans="1:6" x14ac:dyDescent="0.25">
      <c r="E47" s="787"/>
      <c r="F47" s="787"/>
    </row>
    <row r="48" spans="1:6" x14ac:dyDescent="0.25">
      <c r="E48" s="787"/>
      <c r="F48" s="787"/>
    </row>
    <row r="49" spans="5:6" ht="15" customHeight="1" x14ac:dyDescent="0.25">
      <c r="E49" s="787"/>
      <c r="F49" s="787"/>
    </row>
    <row r="50" spans="5:6" ht="13.5" customHeight="1" x14ac:dyDescent="0.25">
      <c r="E50" s="787"/>
      <c r="F50" s="787"/>
    </row>
    <row r="51" spans="5:6" x14ac:dyDescent="0.25">
      <c r="F51" s="787"/>
    </row>
    <row r="52" spans="5:6" x14ac:dyDescent="0.25">
      <c r="F52" s="787"/>
    </row>
    <row r="53" spans="5:6" x14ac:dyDescent="0.25">
      <c r="F53" s="787"/>
    </row>
    <row r="54" spans="5:6" x14ac:dyDescent="0.25">
      <c r="F54" s="787"/>
    </row>
  </sheetData>
  <sheetProtection selectLockedCells="1"/>
  <mergeCells count="1">
    <mergeCell ref="A2:E2"/>
  </mergeCells>
  <pageMargins left="0.7" right="0.7" top="0.75" bottom="0.75" header="0.3" footer="0.3"/>
  <pageSetup orientation="portrait" r:id="rId1"/>
  <headerFooter>
    <oddHeader>&amp;L&amp;8Proposed Extension/ Rehabilitation
 of Regional Control Center&amp;C&amp;8for Transmission Company of Nigeria/TCN World 
Bank Project Management Unit&amp;R&amp;8At  Ikeja, Lagos State</oddHeader>
    <oddFooter>&amp;L&amp;8General Summary&amp;C&amp;8November, 2020&amp;R&amp;8Page 6/&amp;P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INSTRUCTIONS</vt:lpstr>
      <vt:lpstr> PRELIMINARIES - BILL NR 1</vt:lpstr>
      <vt:lpstr>EXTENSION - BILL NR 2</vt:lpstr>
      <vt:lpstr>RENOVATION OF EXTG - BILL NR 3 </vt:lpstr>
      <vt:lpstr>GATE HOUSE - BILL NR 4</vt:lpstr>
      <vt:lpstr>EXT WORK - BILL NR 5</vt:lpstr>
      <vt:lpstr>ADDENDUM - BILL NR 6</vt:lpstr>
      <vt:lpstr>GEN SUM</vt:lpstr>
      <vt:lpstr>' PRELIMINARIES - BILL NR 1'!Print_Area</vt:lpstr>
      <vt:lpstr>'EXT WORK - BILL NR 5'!Print_Area</vt:lpstr>
      <vt:lpstr>'EXTENSION - BILL NR 2'!Print_Area</vt:lpstr>
      <vt:lpstr>'GATE HOUSE - BILL NR 4'!Print_Area</vt:lpstr>
      <vt:lpstr>'GEN SUM'!Print_Area</vt:lpstr>
      <vt:lpstr>INSTRUCTIONS!Print_Area</vt:lpstr>
      <vt:lpstr>'RENOVATION OF EXTG - BILL NR 3 '!Print_Area</vt:lpstr>
      <vt:lpstr>'RENOVATION OF EXTG - BILL NR 3 '!Print_Titles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LATIFAT</dc:creator>
  <cp:lastModifiedBy>HAYATUDEEN Y. IBRAHIM</cp:lastModifiedBy>
  <dcterms:created xsi:type="dcterms:W3CDTF">2020-11-26T12:06:18Z</dcterms:created>
  <dcterms:modified xsi:type="dcterms:W3CDTF">2021-01-19T10:41:19Z</dcterms:modified>
</cp:coreProperties>
</file>